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5480" windowHeight="11535" activeTab="2"/>
  </bookViews>
  <sheets>
    <sheet name="NASLOV" sheetId="5" r:id="rId1"/>
    <sheet name="OPĆI DIO" sheetId="1" r:id="rId2"/>
    <sheet name="POSEBNI DIO" sheetId="4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G30" i="5" l="1"/>
  <c r="G89" i="1"/>
  <c r="E146" i="1"/>
  <c r="D146" i="1"/>
  <c r="C146" i="1"/>
  <c r="C158" i="1"/>
  <c r="C154" i="1"/>
  <c r="C150" i="1"/>
  <c r="C149" i="1"/>
  <c r="C145" i="1"/>
  <c r="C144" i="1"/>
  <c r="C142" i="1"/>
  <c r="C140" i="1"/>
  <c r="C138" i="1"/>
  <c r="C136" i="1"/>
  <c r="C135" i="1"/>
  <c r="C133" i="1"/>
  <c r="C132" i="1"/>
  <c r="C130" i="1"/>
  <c r="C129" i="1"/>
  <c r="C127" i="1"/>
  <c r="C126" i="1"/>
  <c r="C122" i="1"/>
  <c r="C121" i="1"/>
  <c r="C115" i="1"/>
  <c r="C113" i="1"/>
  <c r="C103" i="1"/>
  <c r="C96" i="1"/>
  <c r="C91" i="1"/>
  <c r="C90" i="1"/>
  <c r="C87" i="1"/>
  <c r="C85" i="1"/>
  <c r="C83" i="1"/>
  <c r="C82" i="1"/>
  <c r="C81" i="1"/>
  <c r="C80" i="1"/>
  <c r="C78" i="1"/>
  <c r="C77" i="1"/>
  <c r="C76" i="1"/>
  <c r="C74" i="1"/>
  <c r="C73" i="1"/>
  <c r="C69" i="1"/>
  <c r="C65" i="1"/>
  <c r="C61" i="1"/>
  <c r="C60" i="1"/>
  <c r="C55" i="1"/>
  <c r="C52" i="1"/>
  <c r="C51" i="1"/>
  <c r="C48" i="1"/>
  <c r="C45" i="1"/>
  <c r="C43" i="1"/>
  <c r="C42" i="1"/>
  <c r="C39" i="1"/>
  <c r="C36" i="1"/>
  <c r="C30" i="1"/>
  <c r="C29" i="1"/>
  <c r="C28" i="1"/>
  <c r="C27" i="1"/>
  <c r="C9" i="1"/>
  <c r="C10" i="1"/>
  <c r="C11" i="1"/>
  <c r="C12" i="1"/>
  <c r="C13" i="1"/>
  <c r="C21" i="1"/>
  <c r="G199" i="4"/>
  <c r="E192" i="4"/>
  <c r="C192" i="4"/>
  <c r="G192" i="4"/>
  <c r="E188" i="4"/>
  <c r="C188" i="4"/>
  <c r="G188" i="4"/>
  <c r="E185" i="4"/>
  <c r="F185" i="4" s="1"/>
  <c r="C185" i="4"/>
  <c r="E182" i="4"/>
  <c r="C182" i="4"/>
  <c r="E180" i="4"/>
  <c r="F180" i="4" s="1"/>
  <c r="C180" i="4"/>
  <c r="E178" i="4"/>
  <c r="G178" i="4" s="1"/>
  <c r="C178" i="4"/>
  <c r="E199" i="4"/>
  <c r="F199" i="4" s="1"/>
  <c r="C199" i="4"/>
  <c r="E152" i="4"/>
  <c r="E151" i="4" s="1"/>
  <c r="E154" i="4"/>
  <c r="G154" i="4" s="1"/>
  <c r="E156" i="4"/>
  <c r="E159" i="4"/>
  <c r="G159" i="4" s="1"/>
  <c r="E163" i="4"/>
  <c r="G163" i="4" s="1"/>
  <c r="E165" i="4"/>
  <c r="G165" i="4" s="1"/>
  <c r="E169" i="4"/>
  <c r="E174" i="4"/>
  <c r="E172" i="4"/>
  <c r="C152" i="4"/>
  <c r="C154" i="4"/>
  <c r="C156" i="4"/>
  <c r="C159" i="4"/>
  <c r="C163" i="4"/>
  <c r="C165" i="4"/>
  <c r="C169" i="4"/>
  <c r="C174" i="4"/>
  <c r="G169" i="4"/>
  <c r="G174" i="4"/>
  <c r="D151" i="4"/>
  <c r="C172" i="4"/>
  <c r="E145" i="4"/>
  <c r="C145" i="4"/>
  <c r="E141" i="4"/>
  <c r="F141" i="4" s="1"/>
  <c r="C141" i="4"/>
  <c r="G141" i="4"/>
  <c r="E139" i="4"/>
  <c r="G139" i="4" s="1"/>
  <c r="C139" i="4"/>
  <c r="E136" i="4"/>
  <c r="C136" i="4"/>
  <c r="E134" i="4"/>
  <c r="C134" i="4"/>
  <c r="E129" i="4"/>
  <c r="C129" i="4"/>
  <c r="C128" i="4" s="1"/>
  <c r="C127" i="4" s="1"/>
  <c r="E125" i="4"/>
  <c r="C125" i="4"/>
  <c r="C124" i="4"/>
  <c r="E122" i="4"/>
  <c r="G122" i="4" s="1"/>
  <c r="C122" i="4"/>
  <c r="C121" i="4" s="1"/>
  <c r="G118" i="4"/>
  <c r="E117" i="4"/>
  <c r="C117" i="4"/>
  <c r="C116" i="4"/>
  <c r="E114" i="4"/>
  <c r="F114" i="4" s="1"/>
  <c r="C114" i="4"/>
  <c r="C113" i="4" s="1"/>
  <c r="E111" i="4"/>
  <c r="F111" i="4" s="1"/>
  <c r="C111" i="4"/>
  <c r="C110" i="4" s="1"/>
  <c r="E108" i="4"/>
  <c r="G108" i="4" s="1"/>
  <c r="C108" i="4"/>
  <c r="C107" i="4" s="1"/>
  <c r="E102" i="4"/>
  <c r="C102" i="4"/>
  <c r="E98" i="4"/>
  <c r="F98" i="4" s="1"/>
  <c r="C98" i="4"/>
  <c r="G98" i="4"/>
  <c r="E95" i="4"/>
  <c r="F95" i="4" s="1"/>
  <c r="C95" i="4"/>
  <c r="E89" i="4"/>
  <c r="C89" i="4"/>
  <c r="E87" i="4"/>
  <c r="C87" i="4"/>
  <c r="E83" i="4"/>
  <c r="G83" i="4" s="1"/>
  <c r="C83" i="4"/>
  <c r="E79" i="4"/>
  <c r="C79" i="4"/>
  <c r="G79" i="4"/>
  <c r="E73" i="4"/>
  <c r="C73" i="4"/>
  <c r="E61" i="4"/>
  <c r="C61" i="4"/>
  <c r="E55" i="4"/>
  <c r="C55" i="4"/>
  <c r="G55" i="4"/>
  <c r="E50" i="4"/>
  <c r="G50" i="4" s="1"/>
  <c r="C50" i="4"/>
  <c r="E47" i="4"/>
  <c r="C47" i="4"/>
  <c r="E45" i="4"/>
  <c r="C45" i="4"/>
  <c r="E43" i="4"/>
  <c r="G43" i="4" s="1"/>
  <c r="C43" i="4"/>
  <c r="C42" i="4" s="1"/>
  <c r="C41" i="4" s="1"/>
  <c r="E85" i="4"/>
  <c r="F85" i="4" s="1"/>
  <c r="E91" i="4"/>
  <c r="E93" i="4"/>
  <c r="E71" i="4"/>
  <c r="C85" i="4"/>
  <c r="C91" i="4"/>
  <c r="C93" i="4"/>
  <c r="D71" i="4"/>
  <c r="D42" i="4" s="1"/>
  <c r="D41" i="4" s="1"/>
  <c r="E37" i="4"/>
  <c r="C37" i="4"/>
  <c r="C36" i="4" s="1"/>
  <c r="G37" i="4"/>
  <c r="E36" i="4"/>
  <c r="E35" i="4" s="1"/>
  <c r="E32" i="4"/>
  <c r="G32" i="4" s="1"/>
  <c r="C32" i="4"/>
  <c r="C29" i="4" s="1"/>
  <c r="C28" i="4" s="1"/>
  <c r="E30" i="4"/>
  <c r="C30" i="4"/>
  <c r="G30" i="4"/>
  <c r="E23" i="4"/>
  <c r="C23" i="4"/>
  <c r="G23" i="4"/>
  <c r="E20" i="4"/>
  <c r="C20" i="4"/>
  <c r="G20" i="4"/>
  <c r="E18" i="4"/>
  <c r="C18" i="4"/>
  <c r="E16" i="4"/>
  <c r="C16" i="4"/>
  <c r="C15" i="4" s="1"/>
  <c r="C14" i="4" s="1"/>
  <c r="D29" i="4"/>
  <c r="D28" i="4" s="1"/>
  <c r="D15" i="4"/>
  <c r="D14" i="4" s="1"/>
  <c r="D36" i="4"/>
  <c r="D35" i="4"/>
  <c r="D34" i="4" s="1"/>
  <c r="D107" i="4"/>
  <c r="D110" i="4"/>
  <c r="D113" i="4"/>
  <c r="D117" i="4"/>
  <c r="D116" i="4" s="1"/>
  <c r="D121" i="4"/>
  <c r="D120" i="4" s="1"/>
  <c r="D124" i="4"/>
  <c r="D128" i="4"/>
  <c r="D127" i="4" s="1"/>
  <c r="D133" i="4"/>
  <c r="D132" i="4"/>
  <c r="D131" i="4" s="1"/>
  <c r="D150" i="4"/>
  <c r="D177" i="4"/>
  <c r="D176" i="4" s="1"/>
  <c r="F192" i="4"/>
  <c r="F188" i="4"/>
  <c r="F174" i="4"/>
  <c r="F169" i="4"/>
  <c r="F165" i="4"/>
  <c r="F156" i="4"/>
  <c r="F154" i="4"/>
  <c r="F145" i="4"/>
  <c r="F134" i="4"/>
  <c r="F129" i="4"/>
  <c r="F118" i="4"/>
  <c r="F108" i="4"/>
  <c r="F89" i="4"/>
  <c r="F83" i="4"/>
  <c r="F79" i="4"/>
  <c r="F55" i="4"/>
  <c r="F50" i="4"/>
  <c r="F37" i="4"/>
  <c r="F36" i="4"/>
  <c r="F32" i="4"/>
  <c r="F30" i="4"/>
  <c r="F23" i="4"/>
  <c r="F20" i="4"/>
  <c r="F16" i="4"/>
  <c r="D103" i="1"/>
  <c r="E91" i="1"/>
  <c r="G91" i="1" s="1"/>
  <c r="E150" i="1"/>
  <c r="G150" i="1" s="1"/>
  <c r="E154" i="1"/>
  <c r="G154" i="1" s="1"/>
  <c r="E158" i="1"/>
  <c r="G158" i="1" s="1"/>
  <c r="E149" i="1"/>
  <c r="G149" i="1" s="1"/>
  <c r="D150" i="1"/>
  <c r="F150" i="1"/>
  <c r="D154" i="1"/>
  <c r="D158" i="1"/>
  <c r="F154" i="1"/>
  <c r="E83" i="1"/>
  <c r="G83" i="1" s="1"/>
  <c r="D83" i="1"/>
  <c r="E85" i="1"/>
  <c r="G85" i="1" s="1"/>
  <c r="D85" i="1"/>
  <c r="F85" i="1"/>
  <c r="E87" i="1"/>
  <c r="G87" i="1" s="1"/>
  <c r="D87" i="1"/>
  <c r="E96" i="1"/>
  <c r="G96" i="1" s="1"/>
  <c r="E103" i="1"/>
  <c r="G103" i="1" s="1"/>
  <c r="E113" i="1"/>
  <c r="E115" i="1"/>
  <c r="G115" i="1" s="1"/>
  <c r="D91" i="1"/>
  <c r="D96" i="1"/>
  <c r="D113" i="1"/>
  <c r="D115" i="1"/>
  <c r="E122" i="1"/>
  <c r="G122" i="1" s="1"/>
  <c r="D122" i="1"/>
  <c r="D121" i="1"/>
  <c r="E127" i="1"/>
  <c r="G127" i="1" s="1"/>
  <c r="E126" i="1"/>
  <c r="G126" i="1" s="1"/>
  <c r="D127" i="1"/>
  <c r="D126" i="1"/>
  <c r="E130" i="1"/>
  <c r="G130" i="1" s="1"/>
  <c r="D130" i="1"/>
  <c r="D129" i="1"/>
  <c r="E133" i="1"/>
  <c r="G133" i="1" s="1"/>
  <c r="E132" i="1"/>
  <c r="G132" i="1" s="1"/>
  <c r="D133" i="1"/>
  <c r="D132" i="1"/>
  <c r="E136" i="1"/>
  <c r="G136" i="1" s="1"/>
  <c r="E138" i="1"/>
  <c r="G138" i="1" s="1"/>
  <c r="E140" i="1"/>
  <c r="E142" i="1"/>
  <c r="E135" i="1"/>
  <c r="G135" i="1" s="1"/>
  <c r="D136" i="1"/>
  <c r="D138" i="1"/>
  <c r="D140" i="1"/>
  <c r="D142" i="1"/>
  <c r="F138" i="1"/>
  <c r="D82" i="1"/>
  <c r="E78" i="1"/>
  <c r="G78" i="1" s="1"/>
  <c r="D78" i="1"/>
  <c r="D77" i="1"/>
  <c r="D76" i="1"/>
  <c r="D10" i="1"/>
  <c r="F78" i="1"/>
  <c r="E77" i="1"/>
  <c r="G77" i="1" s="1"/>
  <c r="E36" i="1"/>
  <c r="G36" i="1" s="1"/>
  <c r="D36" i="1"/>
  <c r="F36" i="1"/>
  <c r="E39" i="1"/>
  <c r="G39" i="1" s="1"/>
  <c r="D39" i="1"/>
  <c r="E43" i="1"/>
  <c r="E45" i="1"/>
  <c r="G45" i="1" s="1"/>
  <c r="E48" i="1"/>
  <c r="G48" i="1" s="1"/>
  <c r="D43" i="1"/>
  <c r="D45" i="1"/>
  <c r="D48" i="1"/>
  <c r="F48" i="1"/>
  <c r="E52" i="1"/>
  <c r="G52" i="1" s="1"/>
  <c r="E55" i="1"/>
  <c r="G55" i="1" s="1"/>
  <c r="D52" i="1"/>
  <c r="D55" i="1"/>
  <c r="E61" i="1"/>
  <c r="G61" i="1" s="1"/>
  <c r="E65" i="1"/>
  <c r="G65" i="1" s="1"/>
  <c r="E69" i="1"/>
  <c r="G69" i="1" s="1"/>
  <c r="D61" i="1"/>
  <c r="D65" i="1"/>
  <c r="D69" i="1"/>
  <c r="F61" i="1"/>
  <c r="F65" i="1"/>
  <c r="F69" i="1"/>
  <c r="E74" i="1"/>
  <c r="G74" i="1" s="1"/>
  <c r="E73" i="1"/>
  <c r="G73" i="1" s="1"/>
  <c r="D74" i="1"/>
  <c r="D73" i="1"/>
  <c r="E30" i="1"/>
  <c r="G30" i="1" s="1"/>
  <c r="D30" i="1"/>
  <c r="D29" i="1"/>
  <c r="E145" i="1"/>
  <c r="G145" i="1" s="1"/>
  <c r="F136" i="1"/>
  <c r="E129" i="1"/>
  <c r="G129" i="1" s="1"/>
  <c r="E121" i="1"/>
  <c r="G121" i="1" s="1"/>
  <c r="F115" i="1"/>
  <c r="F96" i="1"/>
  <c r="F87" i="1"/>
  <c r="E82" i="1"/>
  <c r="G82" i="1" s="1"/>
  <c r="F82" i="1"/>
  <c r="F77" i="1"/>
  <c r="D60" i="1"/>
  <c r="E60" i="1"/>
  <c r="G60" i="1" s="1"/>
  <c r="F60" i="1"/>
  <c r="F55" i="1"/>
  <c r="F45" i="1"/>
  <c r="F39" i="1"/>
  <c r="F146" i="1"/>
  <c r="F73" i="1"/>
  <c r="F30" i="1"/>
  <c r="D42" i="1"/>
  <c r="D135" i="1"/>
  <c r="F135" i="1"/>
  <c r="F129" i="1"/>
  <c r="D90" i="1"/>
  <c r="D145" i="1"/>
  <c r="F145" i="1"/>
  <c r="D149" i="1"/>
  <c r="D144" i="1"/>
  <c r="E51" i="1"/>
  <c r="G51" i="1" s="1"/>
  <c r="F121" i="1"/>
  <c r="F74" i="1"/>
  <c r="D51" i="1"/>
  <c r="F127" i="1"/>
  <c r="F91" i="1"/>
  <c r="F83" i="1"/>
  <c r="D81" i="1"/>
  <c r="D28" i="1"/>
  <c r="F126" i="1"/>
  <c r="F132" i="1"/>
  <c r="D12" i="1"/>
  <c r="F52" i="1"/>
  <c r="E42" i="1"/>
  <c r="G42" i="1" s="1"/>
  <c r="E76" i="1"/>
  <c r="G76" i="1" s="1"/>
  <c r="F133" i="1"/>
  <c r="E29" i="1"/>
  <c r="G29" i="1" s="1"/>
  <c r="F103" i="1"/>
  <c r="F130" i="1"/>
  <c r="F122" i="1"/>
  <c r="F158" i="1"/>
  <c r="F149" i="1"/>
  <c r="E144" i="1"/>
  <c r="G144" i="1" s="1"/>
  <c r="D11" i="1"/>
  <c r="D80" i="1"/>
  <c r="F51" i="1"/>
  <c r="F42" i="1"/>
  <c r="D9" i="1"/>
  <c r="D27" i="1"/>
  <c r="D13" i="1"/>
  <c r="D21" i="1"/>
  <c r="E28" i="1"/>
  <c r="G28" i="1" s="1"/>
  <c r="E27" i="1"/>
  <c r="G27" i="1" s="1"/>
  <c r="F29" i="1"/>
  <c r="F76" i="1"/>
  <c r="E10" i="1"/>
  <c r="G10" i="1" s="1"/>
  <c r="E12" i="1"/>
  <c r="G12" i="1" s="1"/>
  <c r="F144" i="1"/>
  <c r="F10" i="1"/>
  <c r="F27" i="1"/>
  <c r="E9" i="1"/>
  <c r="G27" i="5" s="1"/>
  <c r="F28" i="1"/>
  <c r="F12" i="1"/>
  <c r="F9" i="1"/>
  <c r="F139" i="4" l="1"/>
  <c r="G89" i="4"/>
  <c r="E113" i="4"/>
  <c r="F113" i="4" s="1"/>
  <c r="E121" i="4"/>
  <c r="F121" i="4" s="1"/>
  <c r="C151" i="4"/>
  <c r="C150" i="4" s="1"/>
  <c r="C177" i="4"/>
  <c r="C176" i="4" s="1"/>
  <c r="F122" i="4"/>
  <c r="F159" i="4"/>
  <c r="F178" i="4"/>
  <c r="G95" i="4"/>
  <c r="E107" i="4"/>
  <c r="F107" i="4" s="1"/>
  <c r="G114" i="4"/>
  <c r="C133" i="4"/>
  <c r="C132" i="4" s="1"/>
  <c r="C131" i="4" s="1"/>
  <c r="G180" i="4"/>
  <c r="G182" i="4"/>
  <c r="F43" i="4"/>
  <c r="E29" i="4"/>
  <c r="E28" i="4" s="1"/>
  <c r="G113" i="4"/>
  <c r="F117" i="4"/>
  <c r="G156" i="4"/>
  <c r="G18" i="4"/>
  <c r="F18" i="4"/>
  <c r="F29" i="4"/>
  <c r="G35" i="4"/>
  <c r="F35" i="4"/>
  <c r="E34" i="4"/>
  <c r="C13" i="4"/>
  <c r="C12" i="4" s="1"/>
  <c r="D106" i="4"/>
  <c r="D40" i="4" s="1"/>
  <c r="D39" i="4" s="1"/>
  <c r="D13" i="4"/>
  <c r="D12" i="4" s="1"/>
  <c r="G16" i="4"/>
  <c r="E110" i="4"/>
  <c r="G111" i="4"/>
  <c r="C120" i="4"/>
  <c r="G121" i="4"/>
  <c r="G125" i="4"/>
  <c r="F125" i="4"/>
  <c r="E124" i="4"/>
  <c r="F151" i="4"/>
  <c r="G151" i="4"/>
  <c r="E150" i="4"/>
  <c r="D149" i="4"/>
  <c r="D148" i="4" s="1"/>
  <c r="C35" i="4"/>
  <c r="C34" i="4" s="1"/>
  <c r="G36" i="4"/>
  <c r="G45" i="4"/>
  <c r="F73" i="4"/>
  <c r="G73" i="4"/>
  <c r="G87" i="4"/>
  <c r="G136" i="4"/>
  <c r="F136" i="4"/>
  <c r="G145" i="4"/>
  <c r="F47" i="4"/>
  <c r="G47" i="4"/>
  <c r="G61" i="4"/>
  <c r="G102" i="4"/>
  <c r="C106" i="4"/>
  <c r="C40" i="4" s="1"/>
  <c r="G107" i="4"/>
  <c r="G117" i="4"/>
  <c r="E116" i="4"/>
  <c r="G129" i="4"/>
  <c r="G134" i="4"/>
  <c r="F45" i="4"/>
  <c r="F61" i="4"/>
  <c r="F152" i="4"/>
  <c r="F163" i="4"/>
  <c r="F182" i="4"/>
  <c r="E15" i="4"/>
  <c r="E128" i="4"/>
  <c r="E133" i="4"/>
  <c r="G185" i="4"/>
  <c r="F87" i="4"/>
  <c r="F102" i="4"/>
  <c r="E42" i="4"/>
  <c r="G152" i="4"/>
  <c r="E177" i="4"/>
  <c r="G146" i="1"/>
  <c r="E90" i="1"/>
  <c r="G9" i="1"/>
  <c r="C149" i="4" l="1"/>
  <c r="C148" i="4" s="1"/>
  <c r="G29" i="4"/>
  <c r="C39" i="4"/>
  <c r="E132" i="4"/>
  <c r="G133" i="4"/>
  <c r="F133" i="4"/>
  <c r="G124" i="4"/>
  <c r="F124" i="4"/>
  <c r="E120" i="4"/>
  <c r="D11" i="4"/>
  <c r="G28" i="4"/>
  <c r="F28" i="4"/>
  <c r="E127" i="4"/>
  <c r="G128" i="4"/>
  <c r="F128" i="4"/>
  <c r="E149" i="4"/>
  <c r="G150" i="4"/>
  <c r="F150" i="4"/>
  <c r="E176" i="4"/>
  <c r="F177" i="4"/>
  <c r="G177" i="4"/>
  <c r="E14" i="4"/>
  <c r="G15" i="4"/>
  <c r="F15" i="4"/>
  <c r="G116" i="4"/>
  <c r="F116" i="4"/>
  <c r="F110" i="4"/>
  <c r="G110" i="4"/>
  <c r="E106" i="4"/>
  <c r="C11" i="4"/>
  <c r="G34" i="4"/>
  <c r="F34" i="4"/>
  <c r="G42" i="4"/>
  <c r="E41" i="4"/>
  <c r="F42" i="4"/>
  <c r="G90" i="1"/>
  <c r="F90" i="1"/>
  <c r="E81" i="1"/>
  <c r="G106" i="4" l="1"/>
  <c r="F106" i="4"/>
  <c r="F127" i="4"/>
  <c r="G127" i="4"/>
  <c r="G120" i="4"/>
  <c r="F120" i="4"/>
  <c r="F149" i="4"/>
  <c r="G149" i="4"/>
  <c r="E148" i="4"/>
  <c r="F132" i="4"/>
  <c r="G132" i="4"/>
  <c r="E131" i="4"/>
  <c r="F176" i="4"/>
  <c r="G176" i="4"/>
  <c r="G41" i="4"/>
  <c r="E39" i="4"/>
  <c r="F41" i="4"/>
  <c r="E40" i="4"/>
  <c r="F14" i="4"/>
  <c r="G14" i="4"/>
  <c r="E13" i="4"/>
  <c r="G81" i="1"/>
  <c r="E80" i="1"/>
  <c r="F81" i="1"/>
  <c r="E11" i="1"/>
  <c r="F40" i="4" l="1"/>
  <c r="G40" i="4"/>
  <c r="G13" i="4"/>
  <c r="F13" i="4"/>
  <c r="E12" i="4"/>
  <c r="G148" i="4"/>
  <c r="F148" i="4"/>
  <c r="F39" i="4"/>
  <c r="G39" i="4"/>
  <c r="G131" i="4"/>
  <c r="F131" i="4"/>
  <c r="G28" i="5"/>
  <c r="G29" i="5" s="1"/>
  <c r="G31" i="5" s="1"/>
  <c r="G11" i="1"/>
  <c r="F11" i="1"/>
  <c r="E13" i="1"/>
  <c r="E21" i="1" s="1"/>
  <c r="G80" i="1"/>
  <c r="F80" i="1"/>
  <c r="G12" i="4" l="1"/>
  <c r="E11" i="4"/>
  <c r="F12" i="4"/>
  <c r="F11" i="4" l="1"/>
  <c r="G11" i="4"/>
</calcChain>
</file>

<file path=xl/sharedStrings.xml><?xml version="1.0" encoding="utf-8"?>
<sst xmlns="http://schemas.openxmlformats.org/spreadsheetml/2006/main" count="410" uniqueCount="231">
  <si>
    <t>OPĆINA DVOR</t>
  </si>
  <si>
    <t>OIB: 88983260227</t>
  </si>
  <si>
    <t>OPĆI DIO</t>
  </si>
  <si>
    <t>PLANIRANO</t>
  </si>
  <si>
    <t>OSTVARENO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</si>
  <si>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</si>
  <si>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</si>
  <si>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</si>
  <si>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</si>
  <si>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</si>
  <si>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</si>
  <si>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</si>
  <si>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</si>
  <si>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</si>
  <si>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</si>
  <si>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</si>
  <si>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</si>
  <si>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</si>
  <si>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</si>
  <si>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</si>
  <si>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</si>
  <si>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</si>
  <si>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</si>
  <si>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</si>
  <si>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</si>
  <si>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</si>
  <si>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</si>
  <si>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</si>
  <si>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</si>
  <si>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</si>
  <si>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</si>
  <si>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od međunarodnih organizacija te institucija i tijela EU</t>
  </si>
  <si>
    <t>Kapitalne pomoći od međunarodnih organizacija</t>
  </si>
  <si>
    <t>Pomoći iz proračuna</t>
  </si>
  <si>
    <t>Tekuće pomoći iz proračuna</t>
  </si>
  <si>
    <t>Kapitalne pomoći iz proračuna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</si>
  <si>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</si>
  <si>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</si>
  <si>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</si>
  <si>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</si>
  <si>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</si>
  <si>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</si>
  <si>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</si>
  <si>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</si>
  <si>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</si>
  <si>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</si>
  <si>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</si>
  <si>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</si>
  <si>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</si>
  <si>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</si>
  <si>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</si>
  <si>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</si>
  <si>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</si>
  <si>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</si>
  <si>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</si>
  <si>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</si>
  <si>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</si>
  <si>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</si>
  <si>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</si>
  <si>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</si>
  <si>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</si>
  <si>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</si>
  <si>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</si>
  <si>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pruženih usluga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</si>
  <si>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</si>
  <si>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</si>
  <si>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</si>
  <si>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</si>
  <si>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</si>
  <si>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</si>
  <si>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</si>
  <si>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</si>
  <si>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</si>
  <si>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</si>
  <si>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</si>
  <si>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</si>
  <si>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</si>
  <si>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</si>
  <si>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</si>
  <si>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</si>
  <si>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</si>
  <si>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</si>
  <si>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</si>
  <si>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</si>
  <si>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</si>
  <si>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</si>
  <si>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</si>
  <si>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</si>
  <si>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</si>
  <si>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</si>
  <si>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</si>
  <si>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</si>
  <si>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</si>
  <si>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</si>
  <si>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</si>
  <si>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</si>
  <si>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</si>
  <si>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</si>
  <si>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</si>
  <si>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</si>
  <si>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</si>
  <si>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</si>
  <si>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</si>
  <si>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</si>
  <si>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</si>
  <si>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</si>
  <si>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</si>
  <si>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</si>
  <si>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</si>
  <si>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</si>
  <si>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</si>
  <si>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 države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</si>
  <si>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</si>
  <si>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</si>
  <si>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</si>
  <si>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</si>
  <si>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</si>
  <si>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</si>
  <si>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</si>
  <si>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</si>
  <si>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</si>
  <si>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</si>
  <si>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</si>
  <si>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</si>
  <si>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</si>
  <si>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</si>
  <si>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Rashodi za nabavu nefinancijske imovine</t>
  </si>
  <si>
    <t>Rashodi za nabavu neproizvedene dugotrajne imovine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</si>
  <si>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</si>
  <si>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</si>
  <si>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</si>
  <si>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</si>
  <si>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</si>
  <si>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</si>
  <si>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</si>
  <si>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</si>
  <si>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</si>
  <si>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</si>
  <si>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</si>
  <si>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Knjige, umjetnička djela i ostalae izložbene vrijednosti</t>
  </si>
  <si>
    <t>Knjige</t>
  </si>
  <si>
    <t>VRSTA RASHODA / IZDATAKA</t>
  </si>
  <si>
    <t>INDEKS</t>
  </si>
  <si>
    <t>UKUPNO RASHODI / IZDACI</t>
  </si>
  <si>
    <t>RAZDJEL  001   OPĆINSKA TIJELA</t>
  </si>
  <si>
    <t>GLAVA  01   OPĆE JAVNE USLUGE</t>
  </si>
  <si>
    <t>Program01 URED NAČELNIKA</t>
  </si>
  <si>
    <t>Aktivnost 01 Redovni poslovi ureda</t>
  </si>
  <si>
    <t>Program02 VIJEĆE I VSNM</t>
  </si>
  <si>
    <t>Aktivnost 01 Rad vijeća</t>
  </si>
  <si>
    <t>GLAVA  02   MJESNA SAMOUPRAVA</t>
  </si>
  <si>
    <t>Program03 DJELATNOST MO</t>
  </si>
  <si>
    <t>Aktivnost 01 redovna djelatnost MO</t>
  </si>
  <si>
    <t>RAZDJEL  002   JEDINSTVENI UPRAVNI ODJEL</t>
  </si>
  <si>
    <t>Program04 OPĆE JAVNE USLUGE</t>
  </si>
  <si>
    <t>Aktivnost 01 Redovni poslovi</t>
  </si>
  <si>
    <t>Program05 ZADOVOLJAVANJE POTREBA U KULTURI</t>
  </si>
  <si>
    <t>Aktivnost 01 Udruge civilnog karaktera</t>
  </si>
  <si>
    <t>Aktivnost 02 Narodno sveučilište</t>
  </si>
  <si>
    <t>Aktivnost 03 Zaštita spomenika kulture</t>
  </si>
  <si>
    <t>Program06 OSNOVNO OBRAZOVANJE</t>
  </si>
  <si>
    <t>Aktivnost 01 Sufinanciranje potreba škole</t>
  </si>
  <si>
    <t>Program07 ZADOVOLJAVANJE SOC. POTREBA GRAĐANA</t>
  </si>
  <si>
    <t>Aktivnost 01 Redovna aktivnost soc.skrbi</t>
  </si>
  <si>
    <t>Aktivnost 02 Dnevni boravak i pomoć u kući starijim osobama</t>
  </si>
  <si>
    <t>Program08 RAZVOJ I UNAPREĐENJE SPORTA I REKREACIJE</t>
  </si>
  <si>
    <t>Aktivnost 01 Djelatnost sportskih udruga i klubova</t>
  </si>
  <si>
    <t>GLAVA  02   JAVNI RADOVI</t>
  </si>
  <si>
    <t>Program10 ULJEPŠAJMO IZGLED OPĆINE</t>
  </si>
  <si>
    <t>Aktivnost 01 Uređenje bic.staza i zelenih površina</t>
  </si>
  <si>
    <t>RAZDJEL  003   PRORAČUNSKI KORISNICI</t>
  </si>
  <si>
    <t>GLAVA  01   DIREKTNI KORISNICI</t>
  </si>
  <si>
    <t>Aktivnost 04 Knjižnica i čitaonica</t>
  </si>
  <si>
    <t>Program09 PREDŠKOLSKI ODGOJ</t>
  </si>
  <si>
    <t>Aktivnost 01 Dječji vrtić</t>
  </si>
  <si>
    <t>Naknade za rad predstavničkih i izvršnih tijela, povjerenstava i SL.</t>
  </si>
  <si>
    <t>GLAVA  01   UPRAVNI ODJEL</t>
  </si>
  <si>
    <t xml:space="preserve"> </t>
  </si>
  <si>
    <t>OPĆINSKOG VIJEĆA</t>
  </si>
  <si>
    <t xml:space="preserve">PREDSJEDNIK </t>
  </si>
  <si>
    <t xml:space="preserve">    </t>
  </si>
  <si>
    <t>OPĆINSKO VIJEĆE</t>
  </si>
  <si>
    <t>UKUPNO PRIHODI /PRIMICI</t>
  </si>
  <si>
    <t>UKUPNO RASHODI /IZDACI</t>
  </si>
  <si>
    <t>Ostale naknade troškova zaposlenima</t>
  </si>
  <si>
    <t xml:space="preserve">    RAZLIKA - VIŠAK / MANJAK</t>
  </si>
  <si>
    <t>4=3/2</t>
  </si>
  <si>
    <t>4=3/1</t>
  </si>
  <si>
    <t xml:space="preserve">Temeljem članka 109.st.1. Zakona o proračunu (Narodne novine br.87/08, 136/12) i čl. 30 Statuta </t>
  </si>
  <si>
    <t>Izvršenje 2012</t>
  </si>
  <si>
    <t>ostale naknade troškova zaposlenima</t>
  </si>
  <si>
    <t>Naknade za rad predstavničkih i izvršnih tijela, povjerenstava</t>
  </si>
  <si>
    <t>C. RASPOLOŽIVA SREDSTVA IZ PRETHODNIH GODINA (VIŠAK PRIHODA I REZERVIRANJA)</t>
  </si>
  <si>
    <t xml:space="preserve">    Vlastiti izvori</t>
  </si>
  <si>
    <t>GODIŠNJI IZVJEŠTAJ</t>
  </si>
  <si>
    <t>UKUPNO OSTVARENE PRIHODE I PRIMITKE</t>
  </si>
  <si>
    <t>UKUPNO OSTVARENE RASHODE I IZDATKE</t>
  </si>
  <si>
    <t>RAZLIKA (višak/manjak)</t>
  </si>
  <si>
    <t>MANJAK PRETHODNE GODINE</t>
  </si>
  <si>
    <t>Članak 1.</t>
  </si>
  <si>
    <t>Članak 2.</t>
  </si>
  <si>
    <t>Članak 3.</t>
  </si>
  <si>
    <t>izvršenju, dok su ostvareni rashodi prema ekonomskoj, organizacijskoj i programskoj</t>
  </si>
  <si>
    <t>klasifikaciji prikazani u Posebnom dijelu izvještaja o izvršenju proračuna.</t>
  </si>
  <si>
    <t>Članak 4.</t>
  </si>
  <si>
    <t>Izvršenje 2013</t>
  </si>
  <si>
    <t>6=5/4</t>
  </si>
  <si>
    <t>7=5/3</t>
  </si>
  <si>
    <t>IZVJEŠTAJ O IZVRŠENJU PRORAČUNA od 01.01.2013 do 31.12.2013</t>
  </si>
  <si>
    <t>Licence</t>
  </si>
  <si>
    <t>Uredski namještaj</t>
  </si>
  <si>
    <t>IZVJEŠTAJ O IZVRŠENJU PRORAČUNA  01.01.2013 - 31.12.2013</t>
  </si>
  <si>
    <t>O IZVRŠENJU PRORAČUNA OPĆINE DVOR ZA 2013. GODINU</t>
  </si>
  <si>
    <t>Godišnji izvještaj o izvršenju propračuna Općine Dvor za 2013.godinu sadrži:</t>
  </si>
  <si>
    <t>MANJAK ZA PRIJENOS U 2014.GODINU</t>
  </si>
  <si>
    <t>Manjak od 939.353.55 prenosi se u 2014.godinu.</t>
  </si>
  <si>
    <t xml:space="preserve">Ostvareni prihodi i rashodi u 2013.godini prikazani su u Općem dijelu izvještaja o </t>
  </si>
  <si>
    <t>˝Službenom vjesniku Općine Dvor˝.</t>
  </si>
  <si>
    <t>Stjepan Buić, v.r.</t>
  </si>
  <si>
    <t>Naknade za rad predstavn.i izvršnih tijela, povjerenstava i sl.</t>
  </si>
  <si>
    <t>Planirano 2013.</t>
  </si>
  <si>
    <t>POSEBNI DIO</t>
  </si>
  <si>
    <t xml:space="preserve">Općine Dvor (Službeni vjesnik Općine Dvor, br.31/09, 13/10, 15/13) Općinsko vijeće Općine Dvor na  sjednici               </t>
  </si>
  <si>
    <t>održanoj  dana  31. srpnja 2014.godine, donijelo je</t>
  </si>
  <si>
    <t>Ovaj Godišnji izvještaj o izvršenju Proračuna  objavit će se</t>
  </si>
  <si>
    <t>REPUBLIKA HRVATSKA</t>
  </si>
  <si>
    <t>SISAČKO-MOSLAVAČKA ŽUPANIJA</t>
  </si>
  <si>
    <t>OPINA DVOR</t>
  </si>
  <si>
    <t>KLASA: 400-05/14-01/</t>
  </si>
  <si>
    <t>URBROJ: 2176/08-02-14-01</t>
  </si>
  <si>
    <t>Dvor, 31. srpnja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</si>
</sst>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[$%]"/>
    <numFmt numFmtId="165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5" fillId="0" borderId="0" xfId="1"/>
    <xf numFmtId="49" fontId="15" fillId="0" borderId="0" xfId="1" applyNumberFormat="1"/>
    <xf numFmtId="49" fontId="16" fillId="0" borderId="0" xfId="1" applyNumberFormat="1" applyFont="1"/>
    <xf numFmtId="49" fontId="17" fillId="0" borderId="0" xfId="1" applyNumberFormat="1" applyFont="1" applyAlignment="1">
      <alignment horizontal="right"/>
    </xf>
    <xf numFmtId="49" fontId="17" fillId="0" borderId="0" xfId="1" applyNumberFormat="1" applyFont="1"/>
    <xf numFmtId="0" fontId="18" fillId="0" borderId="0" xfId="1" applyFont="1"/>
    <xf numFmtId="49" fontId="18" fillId="0" borderId="0" xfId="1" applyNumberFormat="1" applyFont="1"/>
    <xf numFmtId="49" fontId="18" fillId="0" borderId="0" xfId="1" applyNumberFormat="1" applyFont="1" applyAlignment="1">
      <alignment horizontal="center"/>
    </xf>
    <xf numFmtId="49" fontId="19" fillId="0" borderId="0" xfId="1" applyNumberFormat="1" applyFont="1"/>
    <xf numFmtId="49" fontId="20" fillId="0" borderId="0" xfId="1" applyNumberFormat="1" applyFont="1"/>
    <xf numFmtId="49" fontId="16" fillId="0" borderId="0" xfId="1" applyNumberFormat="1" applyFont="1" applyAlignment="1">
      <alignment horizontal="center"/>
    </xf>
    <xf numFmtId="49" fontId="20" fillId="0" borderId="0" xfId="1" applyNumberFormat="1" applyFont="1" applyAlignment="1">
      <alignment horizontal="left"/>
    </xf>
    <xf numFmtId="49" fontId="21" fillId="0" borderId="0" xfId="1" applyNumberFormat="1" applyFont="1"/>
    <xf numFmtId="49" fontId="21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left"/>
    </xf>
    <xf numFmtId="49" fontId="18" fillId="0" borderId="0" xfId="1" applyNumberFormat="1" applyFont="1" applyAlignment="1">
      <alignment horizontal="left"/>
    </xf>
    <xf numFmtId="49" fontId="22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right"/>
    </xf>
    <xf numFmtId="49" fontId="22" fillId="0" borderId="0" xfId="1" applyNumberFormat="1" applyFont="1" applyAlignment="1"/>
    <xf numFmtId="0" fontId="23" fillId="0" borderId="0" xfId="1" applyFont="1"/>
    <xf numFmtId="0" fontId="17" fillId="0" borderId="0" xfId="1" applyFont="1"/>
    <xf numFmtId="49" fontId="17" fillId="0" borderId="0" xfId="1" applyNumberFormat="1" applyFont="1" applyAlignment="1">
      <alignment horizontal="left"/>
    </xf>
    <xf numFmtId="49" fontId="25" fillId="0" borderId="0" xfId="1" applyNumberFormat="1" applyFont="1" applyAlignment="1">
      <alignment horizontal="left"/>
    </xf>
    <xf numFmtId="49" fontId="26" fillId="0" borderId="0" xfId="1" applyNumberFormat="1" applyFont="1" applyAlignment="1">
      <alignment horizontal="left"/>
    </xf>
    <xf numFmtId="3" fontId="18" fillId="0" borderId="0" xfId="1" applyNumberFormat="1" applyFont="1" applyAlignment="1"/>
    <xf numFmtId="3" fontId="15" fillId="0" borderId="0" xfId="1" applyNumberFormat="1" applyAlignment="1"/>
    <xf numFmtId="3" fontId="21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4" fontId="3" fillId="0" borderId="0" xfId="0" applyNumberFormat="1" applyFont="1" applyBorder="1"/>
    <xf numFmtId="0" fontId="0" fillId="0" borderId="4" xfId="0" applyBorder="1"/>
    <xf numFmtId="0" fontId="0" fillId="0" borderId="0" xfId="0" applyBorder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/>
    <xf numFmtId="0" fontId="12" fillId="3" borderId="0" xfId="0" applyFont="1" applyFill="1" applyBorder="1"/>
    <xf numFmtId="0" fontId="10" fillId="3" borderId="0" xfId="0" applyFont="1" applyFill="1" applyBorder="1"/>
    <xf numFmtId="4" fontId="12" fillId="3" borderId="0" xfId="0" applyNumberFormat="1" applyFont="1" applyFill="1" applyBorder="1"/>
    <xf numFmtId="0" fontId="12" fillId="2" borderId="4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wrapText="1"/>
    </xf>
    <xf numFmtId="4" fontId="12" fillId="2" borderId="0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0" fillId="0" borderId="5" xfId="0" applyNumberFormat="1" applyBorder="1" applyAlignment="1">
      <alignment wrapText="1"/>
    </xf>
    <xf numFmtId="0" fontId="3" fillId="2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12" fillId="4" borderId="4" xfId="0" applyFont="1" applyFill="1" applyBorder="1"/>
    <xf numFmtId="0" fontId="12" fillId="4" borderId="0" xfId="0" applyFont="1" applyFill="1" applyBorder="1"/>
    <xf numFmtId="4" fontId="12" fillId="4" borderId="0" xfId="0" applyNumberFormat="1" applyFont="1" applyFill="1" applyBorder="1"/>
    <xf numFmtId="0" fontId="5" fillId="5" borderId="4" xfId="0" applyFont="1" applyFill="1" applyBorder="1"/>
    <xf numFmtId="0" fontId="5" fillId="5" borderId="0" xfId="0" applyFont="1" applyFill="1" applyBorder="1"/>
    <xf numFmtId="4" fontId="5" fillId="5" borderId="0" xfId="0" applyNumberFormat="1" applyFont="1" applyFill="1" applyBorder="1"/>
    <xf numFmtId="0" fontId="12" fillId="2" borderId="4" xfId="0" applyFont="1" applyFill="1" applyBorder="1"/>
    <xf numFmtId="0" fontId="12" fillId="2" borderId="0" xfId="0" applyFont="1" applyFill="1" applyBorder="1"/>
    <xf numFmtId="4" fontId="12" fillId="2" borderId="0" xfId="0" applyNumberFormat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4" fontId="13" fillId="2" borderId="0" xfId="0" applyNumberFormat="1" applyFont="1" applyFill="1" applyBorder="1"/>
    <xf numFmtId="4" fontId="14" fillId="0" borderId="0" xfId="0" applyNumberFormat="1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wrapText="1"/>
    </xf>
    <xf numFmtId="0" fontId="27" fillId="0" borderId="4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165" fontId="3" fillId="0" borderId="0" xfId="0" applyNumberFormat="1" applyFont="1" applyBorder="1"/>
    <xf numFmtId="165" fontId="3" fillId="0" borderId="5" xfId="0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0" fillId="0" borderId="0" xfId="0" applyNumberFormat="1"/>
    <xf numFmtId="165" fontId="3" fillId="2" borderId="2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10" fillId="3" borderId="0" xfId="0" applyNumberFormat="1" applyFont="1" applyFill="1" applyBorder="1"/>
    <xf numFmtId="165" fontId="10" fillId="3" borderId="5" xfId="0" applyNumberFormat="1" applyFont="1" applyFill="1" applyBorder="1"/>
    <xf numFmtId="165" fontId="12" fillId="3" borderId="0" xfId="0" applyNumberFormat="1" applyFont="1" applyFill="1" applyBorder="1"/>
    <xf numFmtId="165" fontId="12" fillId="3" borderId="5" xfId="0" applyNumberFormat="1" applyFont="1" applyFill="1" applyBorder="1"/>
    <xf numFmtId="165" fontId="12" fillId="2" borderId="0" xfId="0" applyNumberFormat="1" applyFont="1" applyFill="1" applyBorder="1" applyAlignment="1">
      <alignment wrapText="1"/>
    </xf>
    <xf numFmtId="165" fontId="12" fillId="2" borderId="5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5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14" fillId="0" borderId="4" xfId="0" applyFont="1" applyBorder="1"/>
    <xf numFmtId="0" fontId="14" fillId="0" borderId="0" xfId="0" applyFont="1" applyBorder="1"/>
    <xf numFmtId="4" fontId="14" fillId="0" borderId="0" xfId="0" applyNumberFormat="1" applyFont="1" applyBorder="1"/>
    <xf numFmtId="4" fontId="18" fillId="0" borderId="0" xfId="1" applyNumberFormat="1" applyFont="1" applyAlignment="1"/>
    <xf numFmtId="4" fontId="21" fillId="0" borderId="0" xfId="1" applyNumberFormat="1" applyFont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64" fontId="12" fillId="4" borderId="0" xfId="0" applyNumberFormat="1" applyFont="1" applyFill="1" applyBorder="1"/>
    <xf numFmtId="164" fontId="5" fillId="5" borderId="0" xfId="0" applyNumberFormat="1" applyFont="1" applyFill="1" applyBorder="1"/>
    <xf numFmtId="164" fontId="12" fillId="2" borderId="0" xfId="0" applyNumberFormat="1" applyFont="1" applyFill="1" applyBorder="1"/>
    <xf numFmtId="164" fontId="12" fillId="3" borderId="0" xfId="0" applyNumberFormat="1" applyFont="1" applyFill="1" applyBorder="1"/>
    <xf numFmtId="164" fontId="13" fillId="2" borderId="0" xfId="0" applyNumberFormat="1" applyFont="1" applyFill="1" applyBorder="1"/>
    <xf numFmtId="164" fontId="3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27" fillId="0" borderId="0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3" fillId="2" borderId="3" xfId="0" applyFont="1" applyFill="1" applyBorder="1"/>
    <xf numFmtId="0" fontId="28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12" fillId="4" borderId="5" xfId="0" applyNumberFormat="1" applyFont="1" applyFill="1" applyBorder="1"/>
    <xf numFmtId="164" fontId="5" fillId="5" borderId="5" xfId="0" applyNumberFormat="1" applyFont="1" applyFill="1" applyBorder="1"/>
    <xf numFmtId="164" fontId="12" fillId="2" borderId="5" xfId="0" applyNumberFormat="1" applyFont="1" applyFill="1" applyBorder="1"/>
    <xf numFmtId="164" fontId="12" fillId="3" borderId="5" xfId="0" applyNumberFormat="1" applyFont="1" applyFill="1" applyBorder="1"/>
    <xf numFmtId="164" fontId="13" fillId="2" borderId="5" xfId="0" applyNumberFormat="1" applyFont="1" applyFill="1" applyBorder="1"/>
    <xf numFmtId="164" fontId="3" fillId="0" borderId="5" xfId="0" applyNumberFormat="1" applyFon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27" fillId="0" borderId="5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0" borderId="0" xfId="0" applyAlignment="1">
      <alignment horizontal="center"/>
    </xf>
    <xf numFmtId="49" fontId="23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/>
    <xf numFmtId="0" fontId="30" fillId="0" borderId="0" xfId="0" applyFont="1"/>
    <xf numFmtId="49" fontId="24" fillId="0" borderId="0" xfId="1" applyNumberFormat="1" applyFont="1" applyAlignment="1">
      <alignment horizontal="center"/>
    </xf>
    <xf numFmtId="0" fontId="0" fillId="0" borderId="0" xfId="0" applyAlignment="1"/>
    <xf numFmtId="49" fontId="2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57150</xdr:colOff>
      <xdr:row>3</xdr:row>
      <xdr:rowOff>38100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opLeftCell="A4" workbookViewId="0">
      <selection activeCell="A2" sqref="A2"/>
    </sheetView>
  </sheetViews>
  <sheetFormatPr defaultRowHeight="12.75" x14ac:dyDescent="0.2"/>
  <cols>
    <col min="1" max="5" width="9.140625" style="7"/>
    <col min="6" max="6" width="14" style="7" customWidth="1"/>
    <col min="7" max="7" width="21.85546875" style="7" customWidth="1"/>
    <col min="8" max="8" width="14.7109375" style="7" customWidth="1"/>
    <col min="9" max="16384" width="9.140625" style="7"/>
  </cols>
  <sheetData>
    <row r="1" spans="1:11" ht="15" x14ac:dyDescent="0.2">
      <c r="A1" s="9"/>
      <c r="B1" s="9"/>
      <c r="C1" s="9"/>
      <c r="D1" s="9"/>
      <c r="E1" s="9"/>
      <c r="F1" s="9"/>
      <c r="G1" s="9"/>
      <c r="H1" s="9"/>
      <c r="I1" s="9"/>
    </row>
    <row r="2" spans="1:11" ht="15.75" x14ac:dyDescent="0.25">
      <c r="A2"/>
      <c r="B2" s="9"/>
      <c r="C2" s="9"/>
      <c r="D2" s="9"/>
      <c r="E2" s="9"/>
      <c r="F2" s="9"/>
      <c r="G2" s="9"/>
      <c r="H2" s="9"/>
      <c r="I2" s="9"/>
    </row>
    <row r="3" spans="1:11" ht="15" x14ac:dyDescent="0.2">
      <c r="A3" s="9"/>
      <c r="B3" s="9"/>
      <c r="C3" s="9"/>
      <c r="D3" s="9"/>
      <c r="E3" s="9"/>
      <c r="F3" s="9"/>
      <c r="G3" s="9"/>
      <c r="H3" s="9"/>
      <c r="I3" s="9"/>
    </row>
    <row r="4" spans="1:11" ht="15" x14ac:dyDescent="0.2">
      <c r="A4" s="9"/>
      <c r="B4" s="9"/>
      <c r="C4" s="9"/>
      <c r="D4" s="9"/>
      <c r="E4" s="9"/>
      <c r="F4" s="9"/>
      <c r="G4" s="9"/>
      <c r="H4" s="9"/>
      <c r="I4" s="9"/>
    </row>
    <row r="5" spans="1:11" ht="15" x14ac:dyDescent="0.2">
      <c r="A5" s="9" t="s">
        <v>225</v>
      </c>
      <c r="B5" s="9"/>
      <c r="C5" s="9"/>
      <c r="D5" s="9"/>
      <c r="E5" s="9"/>
      <c r="F5" s="9"/>
      <c r="G5" s="9"/>
      <c r="H5" s="9"/>
      <c r="I5" s="9"/>
    </row>
    <row r="6" spans="1:11" ht="15" x14ac:dyDescent="0.2">
      <c r="A6" s="9" t="s">
        <v>226</v>
      </c>
      <c r="B6" s="9"/>
      <c r="C6" s="9"/>
      <c r="D6" s="9"/>
      <c r="E6" s="9"/>
      <c r="F6" s="9"/>
      <c r="G6" s="9"/>
      <c r="H6" s="9"/>
      <c r="I6" s="9"/>
    </row>
    <row r="7" spans="1:11" ht="15" x14ac:dyDescent="0.2">
      <c r="A7" s="9" t="s">
        <v>227</v>
      </c>
      <c r="B7" s="9"/>
      <c r="C7" s="9"/>
      <c r="D7" s="9"/>
      <c r="E7" s="9"/>
      <c r="F7" s="9"/>
      <c r="G7" s="9"/>
      <c r="H7" s="9"/>
      <c r="I7" s="9"/>
    </row>
    <row r="8" spans="1:11" ht="15" x14ac:dyDescent="0.2">
      <c r="A8" s="9" t="s">
        <v>181</v>
      </c>
      <c r="B8" s="9"/>
      <c r="C8" s="9"/>
      <c r="D8" s="9"/>
      <c r="E8" s="9"/>
      <c r="F8" s="9"/>
      <c r="G8" s="9"/>
      <c r="H8" s="9"/>
      <c r="I8" s="9"/>
    </row>
    <row r="9" spans="1:11" ht="15" x14ac:dyDescent="0.2">
      <c r="A9" s="9" t="s">
        <v>228</v>
      </c>
      <c r="B9" s="9"/>
      <c r="C9" s="9"/>
      <c r="D9" s="9"/>
      <c r="E9" s="9"/>
      <c r="F9" s="9"/>
      <c r="G9" s="9"/>
      <c r="H9" s="9"/>
      <c r="I9" s="9"/>
    </row>
    <row r="10" spans="1:11" ht="15" x14ac:dyDescent="0.2">
      <c r="A10" s="9" t="s">
        <v>229</v>
      </c>
      <c r="B10" s="9"/>
      <c r="C10" s="9"/>
      <c r="D10" s="9"/>
      <c r="E10" s="9"/>
      <c r="F10" s="9"/>
      <c r="G10" s="9"/>
      <c r="H10" s="9"/>
      <c r="I10" s="9"/>
    </row>
    <row r="11" spans="1:11" ht="15" x14ac:dyDescent="0.2">
      <c r="A11" s="9" t="s">
        <v>230</v>
      </c>
      <c r="B11" s="9"/>
      <c r="C11" s="9"/>
      <c r="D11" s="9"/>
      <c r="E11" s="9"/>
      <c r="F11" s="9"/>
      <c r="G11" s="9"/>
      <c r="H11" s="9"/>
      <c r="I11" s="9"/>
    </row>
    <row r="12" spans="1:11" ht="15" x14ac:dyDescent="0.2">
      <c r="A12" s="9"/>
      <c r="B12" s="9"/>
      <c r="C12" s="9"/>
      <c r="D12" s="9"/>
      <c r="E12" s="9"/>
      <c r="F12" s="9"/>
      <c r="G12" s="9"/>
      <c r="H12" s="9"/>
      <c r="I12" s="9"/>
    </row>
    <row r="13" spans="1:11" ht="15.75" x14ac:dyDescent="0.25">
      <c r="A13" s="30" t="s">
        <v>188</v>
      </c>
      <c r="B13" s="29"/>
      <c r="C13" s="29"/>
      <c r="D13" s="28"/>
      <c r="E13" s="28"/>
      <c r="F13" s="28"/>
      <c r="G13" s="28"/>
      <c r="H13" s="28"/>
      <c r="I13" s="28"/>
      <c r="J13" s="27"/>
      <c r="K13" s="27"/>
    </row>
    <row r="14" spans="1:11" ht="15.75" x14ac:dyDescent="0.25">
      <c r="A14" s="30" t="s">
        <v>222</v>
      </c>
      <c r="B14" s="29"/>
      <c r="C14" s="29"/>
      <c r="D14" s="28"/>
      <c r="E14" s="28"/>
      <c r="F14" s="28"/>
      <c r="G14" s="28"/>
      <c r="H14" s="28"/>
      <c r="I14" s="28"/>
      <c r="J14" s="27"/>
      <c r="K14" s="27"/>
    </row>
    <row r="15" spans="1:11" ht="15.75" x14ac:dyDescent="0.25">
      <c r="A15" s="18" t="s">
        <v>223</v>
      </c>
      <c r="B15" s="29"/>
      <c r="C15" s="29"/>
      <c r="D15" s="28"/>
      <c r="E15" s="28"/>
      <c r="F15" s="28"/>
      <c r="G15" s="28"/>
      <c r="H15" s="28"/>
      <c r="I15" s="28"/>
      <c r="J15" s="27"/>
      <c r="K15" s="27"/>
    </row>
    <row r="16" spans="1:11" ht="15.75" x14ac:dyDescent="0.25">
      <c r="A16" s="29" t="s">
        <v>177</v>
      </c>
      <c r="B16" s="29"/>
      <c r="C16" s="29"/>
      <c r="D16" s="28"/>
      <c r="E16" s="28"/>
      <c r="F16" s="28"/>
      <c r="G16" s="28"/>
      <c r="H16" s="28"/>
      <c r="I16" s="28"/>
      <c r="J16" s="27"/>
      <c r="K16" s="27"/>
    </row>
    <row r="17" spans="1:11" ht="15.75" x14ac:dyDescent="0.25">
      <c r="A17" s="29"/>
      <c r="B17" s="29"/>
      <c r="C17" s="29"/>
      <c r="D17" s="28"/>
      <c r="E17" s="28"/>
      <c r="F17" s="28"/>
      <c r="G17" s="28"/>
      <c r="H17" s="28"/>
      <c r="I17" s="28"/>
      <c r="J17" s="27"/>
      <c r="K17" s="27"/>
    </row>
    <row r="18" spans="1:11" ht="18" x14ac:dyDescent="0.25">
      <c r="A18" s="154" t="s">
        <v>194</v>
      </c>
      <c r="B18" s="155"/>
      <c r="C18" s="155"/>
      <c r="D18" s="155"/>
      <c r="E18" s="155"/>
      <c r="F18" s="155"/>
      <c r="G18" s="155"/>
      <c r="H18" s="21"/>
      <c r="I18" s="21"/>
    </row>
    <row r="19" spans="1:11" ht="13.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11" ht="18" customHeight="1" x14ac:dyDescent="0.25">
      <c r="A20" s="156" t="s">
        <v>212</v>
      </c>
      <c r="B20" s="157"/>
      <c r="C20" s="157"/>
      <c r="D20" s="157"/>
      <c r="E20" s="157"/>
      <c r="F20" s="157"/>
      <c r="G20" s="157"/>
      <c r="H20" s="151"/>
      <c r="I20" s="26"/>
    </row>
    <row r="21" spans="1:11" ht="18" customHeight="1" x14ac:dyDescent="0.25">
      <c r="A21" s="148"/>
      <c r="B21" s="147"/>
      <c r="C21" s="147"/>
      <c r="D21" s="147"/>
      <c r="E21" s="147"/>
      <c r="F21" s="147"/>
      <c r="G21" s="147"/>
      <c r="H21" s="147"/>
      <c r="I21" s="26"/>
    </row>
    <row r="22" spans="1:11" ht="15.75" x14ac:dyDescent="0.25">
      <c r="A22" s="23"/>
      <c r="B22" s="25" t="s">
        <v>180</v>
      </c>
      <c r="C22" s="23"/>
      <c r="D22" s="21"/>
      <c r="E22" s="24"/>
      <c r="F22" s="21"/>
      <c r="G22" s="23"/>
      <c r="H22" s="23"/>
      <c r="I22" s="23"/>
    </row>
    <row r="23" spans="1:11" ht="15" x14ac:dyDescent="0.2">
      <c r="A23" s="21"/>
      <c r="B23" s="21"/>
      <c r="C23" s="21"/>
      <c r="D23" s="21"/>
      <c r="E23" s="21" t="s">
        <v>199</v>
      </c>
      <c r="F23" s="21"/>
      <c r="G23" s="21"/>
      <c r="H23" s="21"/>
      <c r="I23" s="21"/>
    </row>
    <row r="24" spans="1:11" ht="14.25" x14ac:dyDescent="0.2">
      <c r="A24" s="22" t="s">
        <v>213</v>
      </c>
      <c r="B24" s="22"/>
      <c r="C24" s="22"/>
      <c r="D24" s="22"/>
      <c r="E24" s="22"/>
      <c r="F24" s="22"/>
      <c r="G24" s="22"/>
      <c r="H24" s="22"/>
      <c r="I24" s="22"/>
      <c r="J24" s="12"/>
    </row>
    <row r="25" spans="1:11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12"/>
    </row>
    <row r="26" spans="1:11" ht="15" x14ac:dyDescent="0.2">
      <c r="A26" s="21"/>
      <c r="B26" s="21"/>
      <c r="C26" s="21"/>
      <c r="D26" s="21"/>
      <c r="E26" s="21"/>
      <c r="F26" s="21"/>
      <c r="G26" s="21"/>
      <c r="H26" s="21"/>
      <c r="I26" s="21"/>
    </row>
    <row r="27" spans="1:11" ht="15" x14ac:dyDescent="0.2">
      <c r="A27" s="21"/>
      <c r="B27" s="22" t="s">
        <v>195</v>
      </c>
      <c r="C27" s="22"/>
      <c r="D27" s="22"/>
      <c r="E27" s="22"/>
      <c r="F27" s="22"/>
      <c r="G27" s="118">
        <f>SUM('OPĆI DIO'!E9:E10)</f>
        <v>7903705.0899999999</v>
      </c>
      <c r="H27" s="31"/>
    </row>
    <row r="28" spans="1:11" ht="15" x14ac:dyDescent="0.2">
      <c r="A28" s="21"/>
      <c r="B28" s="22" t="s">
        <v>196</v>
      </c>
      <c r="C28" s="22"/>
      <c r="D28" s="22"/>
      <c r="E28" s="22"/>
      <c r="F28" s="22"/>
      <c r="G28" s="118">
        <f>SUM('OPĆI DIO'!E11:E12)</f>
        <v>8293796.5800000001</v>
      </c>
      <c r="H28" s="31"/>
    </row>
    <row r="29" spans="1:11" ht="15" x14ac:dyDescent="0.2">
      <c r="A29" s="21"/>
      <c r="B29" s="22" t="s">
        <v>197</v>
      </c>
      <c r="C29" s="22"/>
      <c r="D29" s="22"/>
      <c r="E29" s="22"/>
      <c r="F29" s="22"/>
      <c r="G29" s="118">
        <f>G27-G28</f>
        <v>-390091.49000000022</v>
      </c>
      <c r="H29" s="32"/>
    </row>
    <row r="30" spans="1:11" ht="15" x14ac:dyDescent="0.2">
      <c r="A30" s="21"/>
      <c r="B30" s="22" t="s">
        <v>198</v>
      </c>
      <c r="C30" s="22"/>
      <c r="D30" s="22"/>
      <c r="E30" s="22"/>
      <c r="F30" s="22"/>
      <c r="G30" s="118">
        <f>--SUM('OPĆI DIO'!E19)</f>
        <v>-549262.06000000006</v>
      </c>
      <c r="H30" s="32"/>
    </row>
    <row r="31" spans="1:11" ht="15" x14ac:dyDescent="0.2">
      <c r="A31" s="21"/>
      <c r="B31" s="20" t="s">
        <v>214</v>
      </c>
      <c r="C31" s="20"/>
      <c r="D31" s="19"/>
      <c r="E31" s="19"/>
      <c r="F31" s="19"/>
      <c r="G31" s="119">
        <f>G29+G30</f>
        <v>-939353.55000000028</v>
      </c>
      <c r="H31" s="33"/>
    </row>
    <row r="32" spans="1:11" ht="15" x14ac:dyDescent="0.2">
      <c r="A32" s="17"/>
      <c r="B32" s="9"/>
      <c r="C32" s="9"/>
      <c r="D32" s="9"/>
      <c r="E32" s="9"/>
      <c r="F32" s="9"/>
      <c r="G32" s="9"/>
      <c r="H32" s="9"/>
      <c r="I32" s="9"/>
    </row>
    <row r="33" spans="1:10" ht="15" x14ac:dyDescent="0.2">
      <c r="A33" s="17"/>
      <c r="B33" s="9"/>
      <c r="C33" s="9"/>
      <c r="D33" s="9"/>
      <c r="E33" s="9" t="s">
        <v>200</v>
      </c>
      <c r="F33" s="9"/>
      <c r="G33" s="9"/>
      <c r="H33" s="9"/>
      <c r="I33" s="9"/>
    </row>
    <row r="34" spans="1:10" ht="15" x14ac:dyDescent="0.2">
      <c r="A34" s="21" t="s">
        <v>215</v>
      </c>
      <c r="B34" s="9"/>
      <c r="C34" s="9"/>
      <c r="D34" s="9"/>
      <c r="E34" s="9"/>
      <c r="F34" s="9"/>
      <c r="G34" s="9"/>
      <c r="H34" s="9"/>
      <c r="I34" s="9"/>
    </row>
    <row r="35" spans="1:10" ht="15" x14ac:dyDescent="0.2">
      <c r="A35" s="17"/>
      <c r="B35" s="9"/>
      <c r="C35" s="9"/>
      <c r="D35" s="9"/>
      <c r="E35" s="9"/>
      <c r="F35" s="9"/>
      <c r="G35" s="9"/>
      <c r="H35" s="9"/>
      <c r="I35" s="9"/>
    </row>
    <row r="36" spans="1:10" ht="15" x14ac:dyDescent="0.2">
      <c r="A36" s="17"/>
      <c r="B36" s="9"/>
      <c r="C36" s="9"/>
      <c r="D36" s="9"/>
      <c r="E36" s="9" t="s">
        <v>201</v>
      </c>
      <c r="F36" s="9"/>
      <c r="G36" s="9"/>
      <c r="H36" s="9"/>
      <c r="I36" s="9"/>
    </row>
    <row r="37" spans="1:10" ht="15" x14ac:dyDescent="0.2">
      <c r="A37" s="13" t="s">
        <v>216</v>
      </c>
      <c r="B37" s="9"/>
      <c r="C37" s="9"/>
      <c r="D37" s="9"/>
      <c r="E37" s="9"/>
      <c r="F37" s="9"/>
      <c r="G37" s="9"/>
      <c r="H37" s="9"/>
      <c r="I37" s="9"/>
    </row>
    <row r="38" spans="1:10" ht="15" x14ac:dyDescent="0.2">
      <c r="A38" s="13" t="s">
        <v>202</v>
      </c>
      <c r="B38" s="9"/>
      <c r="C38" s="9"/>
      <c r="D38" s="9"/>
      <c r="E38" s="9"/>
      <c r="F38" s="9"/>
      <c r="G38" s="9"/>
      <c r="H38" s="9"/>
      <c r="I38" s="9"/>
    </row>
    <row r="39" spans="1:10" ht="15" x14ac:dyDescent="0.2">
      <c r="A39" s="13" t="s">
        <v>203</v>
      </c>
      <c r="B39" s="9"/>
      <c r="C39" s="9"/>
      <c r="D39" s="9"/>
      <c r="E39" s="9"/>
      <c r="F39" s="9"/>
      <c r="G39" s="9"/>
      <c r="H39" s="9"/>
      <c r="I39" s="9"/>
    </row>
    <row r="40" spans="1:10" ht="15" x14ac:dyDescent="0.2">
      <c r="A40" s="9"/>
      <c r="B40" s="9"/>
      <c r="C40" s="16"/>
      <c r="D40" s="9"/>
      <c r="E40" s="9"/>
      <c r="F40" s="9"/>
      <c r="G40" s="9"/>
      <c r="H40" s="9"/>
      <c r="I40" s="9"/>
    </row>
    <row r="47" spans="1:10" ht="14.25" x14ac:dyDescent="0.2">
      <c r="J47" s="12"/>
    </row>
    <row r="48" spans="1:10" ht="14.25" x14ac:dyDescent="0.2">
      <c r="J48" s="12"/>
    </row>
    <row r="49" spans="1:10" ht="15" x14ac:dyDescent="0.2">
      <c r="A49" s="9"/>
      <c r="B49" s="9"/>
      <c r="C49" s="9"/>
      <c r="D49" s="9"/>
      <c r="E49" s="9"/>
      <c r="F49" s="9"/>
      <c r="G49" s="9"/>
      <c r="H49" s="14" t="s">
        <v>177</v>
      </c>
      <c r="I49" s="13"/>
      <c r="J49" s="12"/>
    </row>
    <row r="50" spans="1:10" ht="15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10" ht="15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10" ht="15" x14ac:dyDescent="0.2">
      <c r="A52" s="9"/>
      <c r="B52" s="9"/>
      <c r="C52" s="9"/>
      <c r="D52" s="9"/>
      <c r="E52" s="9"/>
      <c r="F52" s="9"/>
      <c r="G52" s="9"/>
      <c r="H52" s="9"/>
      <c r="I52" s="9"/>
    </row>
    <row r="53" spans="1:10" ht="15" x14ac:dyDescent="0.2">
      <c r="A53" s="9"/>
      <c r="B53" s="9"/>
      <c r="C53" s="9"/>
      <c r="D53" s="9"/>
      <c r="E53" s="9"/>
      <c r="F53" s="9"/>
      <c r="G53" s="9"/>
      <c r="H53" s="9"/>
      <c r="I53" s="9"/>
    </row>
    <row r="54" spans="1:10" ht="15" x14ac:dyDescent="0.2">
      <c r="A54" s="9"/>
      <c r="B54" s="9"/>
      <c r="C54" s="9"/>
      <c r="D54" s="9"/>
      <c r="E54" s="9"/>
      <c r="F54" s="9"/>
      <c r="G54" s="9"/>
      <c r="H54" s="9"/>
      <c r="I54" s="10"/>
    </row>
    <row r="55" spans="1:10" ht="15" x14ac:dyDescent="0.2">
      <c r="A55" s="9"/>
      <c r="B55" s="9"/>
      <c r="C55" s="9"/>
      <c r="D55" s="9"/>
      <c r="E55" s="9"/>
      <c r="F55" s="9"/>
      <c r="G55" s="9"/>
      <c r="H55" s="9"/>
      <c r="I55" s="9"/>
    </row>
    <row r="56" spans="1:10" ht="15" x14ac:dyDescent="0.2">
      <c r="A56" s="9"/>
      <c r="B56" s="9"/>
      <c r="C56" s="9"/>
      <c r="D56" s="9"/>
      <c r="E56" s="9"/>
      <c r="F56" s="9"/>
      <c r="G56" s="9"/>
      <c r="H56" s="9"/>
      <c r="I56" s="9"/>
    </row>
    <row r="57" spans="1:10" ht="15" x14ac:dyDescent="0.2">
      <c r="A57" s="9"/>
      <c r="B57" s="9"/>
      <c r="C57" s="9"/>
      <c r="D57" s="9"/>
      <c r="E57" s="9"/>
      <c r="F57" s="9"/>
      <c r="G57" s="9"/>
      <c r="H57" s="9"/>
      <c r="I57" s="9"/>
    </row>
    <row r="58" spans="1:10" ht="15" x14ac:dyDescent="0.2">
      <c r="A58" s="9"/>
      <c r="B58" s="9"/>
      <c r="C58" s="9"/>
      <c r="D58" s="9"/>
      <c r="E58" s="9"/>
      <c r="F58" s="9"/>
      <c r="G58" s="9"/>
      <c r="H58" s="9"/>
      <c r="I58" s="9"/>
    </row>
    <row r="59" spans="1:10" ht="15" x14ac:dyDescent="0.2">
      <c r="A59" s="9"/>
      <c r="B59" s="9"/>
      <c r="C59" s="9"/>
      <c r="D59" s="9"/>
      <c r="E59" s="9"/>
      <c r="F59" s="9"/>
      <c r="G59" s="9"/>
      <c r="H59" s="9"/>
      <c r="I59" s="9"/>
    </row>
    <row r="60" spans="1:10" ht="15" x14ac:dyDescent="0.2">
      <c r="A60" s="9"/>
      <c r="B60" s="9"/>
      <c r="C60" s="9"/>
      <c r="D60" s="9"/>
      <c r="E60" s="9"/>
      <c r="F60" s="9"/>
      <c r="G60" s="9"/>
      <c r="H60" s="9"/>
      <c r="I60" s="9"/>
    </row>
    <row r="61" spans="1:10" ht="15" x14ac:dyDescent="0.2">
      <c r="A61" s="9"/>
      <c r="B61" s="9"/>
      <c r="C61" s="9"/>
      <c r="D61" s="9"/>
      <c r="E61" s="9"/>
      <c r="F61" s="9"/>
      <c r="G61" s="9"/>
      <c r="H61" s="9"/>
      <c r="I61" s="9"/>
    </row>
    <row r="62" spans="1:10" ht="15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10" ht="15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10" ht="15" x14ac:dyDescent="0.2">
      <c r="A64" s="9"/>
      <c r="B64" s="9"/>
      <c r="C64" s="9"/>
      <c r="D64" s="9"/>
      <c r="E64" s="9"/>
      <c r="F64" s="9"/>
      <c r="G64" s="9"/>
      <c r="H64" s="9"/>
      <c r="I64" s="9"/>
    </row>
    <row r="65" spans="1:9" ht="15" x14ac:dyDescent="0.2">
      <c r="A65" s="9"/>
      <c r="B65" s="9"/>
      <c r="C65" s="9"/>
      <c r="D65" s="9"/>
      <c r="E65" s="9"/>
      <c r="F65" s="9"/>
      <c r="G65" s="9"/>
      <c r="H65" s="9"/>
      <c r="I65" s="9"/>
    </row>
    <row r="66" spans="1:9" ht="15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ht="15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5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5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5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5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5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5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5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5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5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5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5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5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5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5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5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5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5" x14ac:dyDescent="0.2">
      <c r="A85" s="11"/>
      <c r="B85" s="9"/>
      <c r="C85" s="9"/>
      <c r="D85" s="9"/>
      <c r="E85" s="9"/>
      <c r="F85" s="9"/>
      <c r="G85" s="9"/>
      <c r="H85" s="9"/>
      <c r="I85" s="9"/>
    </row>
    <row r="86" spans="1:9" ht="15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5" x14ac:dyDescent="0.2">
      <c r="A87" s="9"/>
      <c r="B87" s="9"/>
      <c r="C87" s="9"/>
      <c r="E87" s="9"/>
      <c r="F87" s="9"/>
      <c r="G87" s="9"/>
      <c r="H87" s="9"/>
      <c r="I87" s="9"/>
    </row>
    <row r="88" spans="1:9" ht="15" x14ac:dyDescent="0.2">
      <c r="A88" s="9"/>
      <c r="D88" s="9"/>
      <c r="E88" s="9"/>
      <c r="F88" s="9"/>
      <c r="G88" s="9"/>
      <c r="H88" s="9"/>
      <c r="I88" s="9"/>
    </row>
    <row r="89" spans="1:9" ht="15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5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5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5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5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5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5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5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5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5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5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5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5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5" x14ac:dyDescent="0.2">
      <c r="A102" s="9"/>
      <c r="B102" s="9"/>
      <c r="C102" s="9"/>
      <c r="D102" s="9"/>
      <c r="E102" s="9"/>
      <c r="F102" s="9"/>
      <c r="G102" s="9"/>
      <c r="H102" s="9"/>
      <c r="I102" s="10"/>
    </row>
    <row r="103" spans="1:9" ht="15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5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 x14ac:dyDescent="0.2">
      <c r="A117" s="9"/>
      <c r="B117" s="9"/>
      <c r="C117" s="9"/>
      <c r="D117" s="8"/>
      <c r="E117" s="8"/>
      <c r="F117" s="8"/>
      <c r="G117" s="9"/>
      <c r="H117" s="9"/>
      <c r="I117" s="9"/>
    </row>
    <row r="118" spans="1:9" x14ac:dyDescent="0.2">
      <c r="A118" s="8"/>
      <c r="B118" s="8"/>
      <c r="C118" s="8"/>
      <c r="D118" s="8"/>
      <c r="E118" s="8"/>
      <c r="F118" s="8"/>
      <c r="G118" s="8"/>
      <c r="H118" s="8"/>
      <c r="I118" s="8"/>
    </row>
    <row r="119" spans="1:9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9" x14ac:dyDescent="0.2">
      <c r="A120" s="8"/>
      <c r="B120" s="8"/>
      <c r="C120" s="8"/>
      <c r="D120" s="8"/>
      <c r="E120" s="8"/>
      <c r="F120" s="8"/>
      <c r="G120" s="8"/>
      <c r="H120" s="8"/>
      <c r="I120" s="8"/>
    </row>
    <row r="121" spans="1:9" x14ac:dyDescent="0.2">
      <c r="A121" s="8"/>
      <c r="B121" s="8"/>
      <c r="C121" s="8"/>
      <c r="D121" s="8"/>
      <c r="E121" s="8"/>
      <c r="F121" s="8"/>
      <c r="G121" s="8"/>
      <c r="H121" s="8"/>
      <c r="I121" s="8"/>
    </row>
    <row r="122" spans="1:9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9" x14ac:dyDescent="0.2">
      <c r="A123" s="8"/>
      <c r="B123" s="8"/>
      <c r="C123" s="8"/>
      <c r="D123" s="8"/>
      <c r="E123" s="8"/>
      <c r="F123" s="8"/>
      <c r="G123" s="8"/>
      <c r="H123" s="8"/>
      <c r="I123" s="8"/>
    </row>
    <row r="124" spans="1:9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9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9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9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">
      <c r="A138" s="8"/>
      <c r="B138" s="8"/>
      <c r="C138" s="8"/>
      <c r="D138" s="8"/>
      <c r="E138" s="8"/>
      <c r="F138" s="8"/>
      <c r="G138" s="8"/>
      <c r="H138" s="8"/>
      <c r="I138" s="8"/>
    </row>
    <row r="139" spans="1:9" x14ac:dyDescent="0.2">
      <c r="A139" s="8"/>
      <c r="B139" s="8"/>
      <c r="C139" s="8"/>
      <c r="D139" s="8"/>
      <c r="E139" s="8"/>
      <c r="F139" s="8"/>
      <c r="G139" s="8"/>
      <c r="H139" s="8"/>
      <c r="I139" s="8"/>
    </row>
    <row r="140" spans="1:9" x14ac:dyDescent="0.2">
      <c r="A140" s="8"/>
      <c r="B140" s="8"/>
      <c r="C140" s="8"/>
      <c r="D140" s="8"/>
      <c r="E140" s="8"/>
      <c r="F140" s="8"/>
      <c r="G140" s="8"/>
      <c r="H140" s="8"/>
      <c r="I140" s="8"/>
    </row>
    <row r="141" spans="1:9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">
      <c r="A143" s="8"/>
      <c r="B143" s="8"/>
      <c r="C143" s="8"/>
      <c r="D143" s="8"/>
      <c r="E143" s="8"/>
      <c r="F143" s="8"/>
      <c r="G143" s="8"/>
      <c r="H143" s="8"/>
      <c r="I143" s="8"/>
    </row>
    <row r="144" spans="1:9" x14ac:dyDescent="0.2">
      <c r="A144" s="8"/>
      <c r="B144" s="8"/>
      <c r="C144" s="8"/>
      <c r="D144" s="8"/>
      <c r="E144" s="8"/>
      <c r="F144" s="8"/>
      <c r="G144" s="8"/>
      <c r="H144" s="8"/>
      <c r="I144" s="8"/>
    </row>
    <row r="145" spans="1:9" x14ac:dyDescent="0.2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2">
      <c r="A146" s="8"/>
      <c r="B146" s="8"/>
      <c r="C146" s="8"/>
      <c r="D146" s="8"/>
      <c r="E146" s="8"/>
      <c r="F146" s="8"/>
      <c r="G146" s="8"/>
      <c r="H146" s="8"/>
      <c r="I146" s="8"/>
    </row>
    <row r="147" spans="1:9" x14ac:dyDescent="0.2">
      <c r="A147" s="8"/>
      <c r="B147" s="8"/>
      <c r="C147" s="8"/>
      <c r="D147" s="8"/>
      <c r="E147" s="8"/>
      <c r="F147" s="8"/>
      <c r="G147" s="8"/>
      <c r="H147" s="8"/>
      <c r="I147" s="8"/>
    </row>
    <row r="148" spans="1:9" x14ac:dyDescent="0.2">
      <c r="A148" s="8"/>
      <c r="B148" s="8"/>
      <c r="C148" s="8"/>
      <c r="D148" s="8"/>
      <c r="E148" s="8"/>
      <c r="F148" s="8"/>
      <c r="G148" s="8"/>
      <c r="H148" s="8"/>
      <c r="I148" s="8"/>
    </row>
    <row r="149" spans="1:9" x14ac:dyDescent="0.2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2">
      <c r="A150" s="8"/>
      <c r="B150" s="8"/>
      <c r="C150" s="8"/>
      <c r="D150" s="8"/>
      <c r="E150" s="8"/>
      <c r="F150" s="8"/>
      <c r="G150" s="8"/>
      <c r="H150" s="8"/>
      <c r="I150" s="8"/>
    </row>
    <row r="151" spans="1:9" x14ac:dyDescent="0.2">
      <c r="A151" s="8"/>
      <c r="B151" s="8"/>
      <c r="C151" s="8"/>
      <c r="D151" s="8"/>
      <c r="E151" s="8"/>
      <c r="F151" s="8"/>
      <c r="G151" s="8"/>
      <c r="H151" s="8"/>
      <c r="I151" s="8"/>
    </row>
    <row r="152" spans="1:9" x14ac:dyDescent="0.2">
      <c r="A152" s="8"/>
      <c r="B152" s="8"/>
      <c r="C152" s="8"/>
      <c r="D152" s="8"/>
      <c r="E152" s="8"/>
      <c r="F152" s="8"/>
      <c r="G152" s="8"/>
      <c r="H152" s="8"/>
      <c r="I152" s="8"/>
    </row>
    <row r="153" spans="1:9" x14ac:dyDescent="0.2">
      <c r="A153" s="8"/>
      <c r="B153" s="8"/>
      <c r="C153" s="8"/>
      <c r="D153" s="8"/>
      <c r="E153" s="8"/>
      <c r="F153" s="8"/>
      <c r="G153" s="8"/>
      <c r="H153" s="8"/>
      <c r="I153" s="8"/>
    </row>
    <row r="154" spans="1:9" x14ac:dyDescent="0.2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2">
      <c r="A155" s="8"/>
      <c r="B155" s="8"/>
      <c r="C155" s="8"/>
      <c r="D155" s="8"/>
      <c r="E155" s="8"/>
      <c r="F155" s="8"/>
      <c r="G155" s="8"/>
      <c r="H155" s="8"/>
      <c r="I155" s="8"/>
    </row>
    <row r="156" spans="1:9" x14ac:dyDescent="0.2">
      <c r="A156" s="8"/>
      <c r="B156" s="8"/>
      <c r="C156" s="8"/>
      <c r="D156" s="8"/>
      <c r="E156" s="8"/>
      <c r="F156" s="8"/>
      <c r="G156" s="8"/>
      <c r="H156" s="8"/>
      <c r="I156" s="8"/>
    </row>
    <row r="157" spans="1:9" x14ac:dyDescent="0.2">
      <c r="A157" s="8"/>
      <c r="B157" s="8"/>
      <c r="C157" s="8"/>
      <c r="D157" s="8"/>
      <c r="E157" s="8"/>
      <c r="F157" s="8"/>
      <c r="G157" s="8"/>
      <c r="H157" s="8"/>
      <c r="I157" s="8"/>
    </row>
    <row r="158" spans="1:9" x14ac:dyDescent="0.2">
      <c r="A158" s="8"/>
      <c r="B158" s="8"/>
      <c r="C158" s="8"/>
      <c r="D158" s="8"/>
      <c r="E158" s="8"/>
      <c r="F158" s="8"/>
      <c r="G158" s="8"/>
      <c r="H158" s="8"/>
      <c r="I158" s="8"/>
    </row>
    <row r="159" spans="1:9" x14ac:dyDescent="0.2">
      <c r="A159" s="8"/>
      <c r="B159" s="8"/>
      <c r="C159" s="8"/>
      <c r="D159" s="8"/>
      <c r="E159" s="8"/>
      <c r="F159" s="8"/>
      <c r="G159" s="8"/>
      <c r="H159" s="8"/>
      <c r="I159" s="8"/>
    </row>
    <row r="160" spans="1:9" x14ac:dyDescent="0.2">
      <c r="A160" s="8"/>
      <c r="B160" s="8"/>
      <c r="C160" s="8"/>
      <c r="D160" s="8"/>
      <c r="E160" s="8"/>
      <c r="F160" s="8"/>
      <c r="G160" s="8"/>
      <c r="H160" s="8"/>
      <c r="I160" s="8"/>
    </row>
    <row r="161" spans="1:9" x14ac:dyDescent="0.2">
      <c r="A161" s="8"/>
      <c r="B161" s="8"/>
      <c r="C161" s="8"/>
      <c r="D161" s="8"/>
      <c r="E161" s="8"/>
      <c r="F161" s="8"/>
      <c r="G161" s="8"/>
      <c r="H161" s="8"/>
      <c r="I161" s="8"/>
    </row>
    <row r="162" spans="1:9" x14ac:dyDescent="0.2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2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9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2">
      <c r="A170" s="8"/>
      <c r="B170" s="8"/>
      <c r="C170" s="8"/>
      <c r="D170" s="8"/>
      <c r="E170" s="8"/>
      <c r="F170" s="8"/>
      <c r="G170" s="8"/>
      <c r="H170" s="8"/>
      <c r="I170" s="8"/>
    </row>
    <row r="171" spans="1:9" x14ac:dyDescent="0.2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2">
      <c r="A241" s="8"/>
      <c r="B241" s="8"/>
      <c r="C241" s="8"/>
      <c r="D241" s="8"/>
      <c r="E241" s="8"/>
      <c r="F241" s="8"/>
      <c r="G241" s="8"/>
      <c r="H241" s="8"/>
      <c r="I241" s="8"/>
    </row>
    <row r="242" spans="1:9" x14ac:dyDescent="0.2">
      <c r="A242" s="8"/>
      <c r="B242" s="8"/>
      <c r="C242" s="8"/>
      <c r="D242" s="8"/>
      <c r="E242" s="8"/>
      <c r="F242" s="8"/>
      <c r="G242" s="8"/>
      <c r="H242" s="8"/>
      <c r="I242" s="8"/>
    </row>
    <row r="243" spans="1:9" x14ac:dyDescent="0.2">
      <c r="A243" s="8"/>
      <c r="B243" s="8"/>
      <c r="C243" s="8"/>
      <c r="D243" s="8"/>
      <c r="E243" s="8"/>
      <c r="F243" s="8"/>
      <c r="G243" s="8"/>
      <c r="H243" s="8"/>
      <c r="I243" s="8"/>
    </row>
    <row r="244" spans="1:9" x14ac:dyDescent="0.2">
      <c r="A244" s="8"/>
      <c r="B244" s="8"/>
      <c r="C244" s="8"/>
      <c r="D244" s="8"/>
      <c r="E244" s="8"/>
      <c r="F244" s="8"/>
      <c r="G244" s="8"/>
      <c r="H244" s="8"/>
      <c r="I244" s="8"/>
    </row>
    <row r="245" spans="1:9" x14ac:dyDescent="0.2">
      <c r="A245" s="8"/>
      <c r="B245" s="8"/>
      <c r="C245" s="8"/>
      <c r="D245" s="8"/>
      <c r="E245" s="8"/>
      <c r="F245" s="8"/>
      <c r="G245" s="8"/>
      <c r="H245" s="8"/>
      <c r="I245" s="8"/>
    </row>
    <row r="246" spans="1:9" x14ac:dyDescent="0.2">
      <c r="A246" s="8"/>
      <c r="B246" s="8"/>
      <c r="C246" s="8"/>
      <c r="D246" s="8"/>
      <c r="E246" s="8"/>
      <c r="F246" s="8"/>
      <c r="G246" s="8"/>
      <c r="H246" s="8"/>
      <c r="I246" s="8"/>
    </row>
    <row r="247" spans="1:9" x14ac:dyDescent="0.2">
      <c r="A247" s="8"/>
      <c r="B247" s="8"/>
      <c r="C247" s="8"/>
      <c r="D247" s="8"/>
      <c r="E247" s="8"/>
      <c r="F247" s="8"/>
      <c r="G247" s="8"/>
      <c r="H247" s="8"/>
      <c r="I247" s="8"/>
    </row>
    <row r="248" spans="1:9" x14ac:dyDescent="0.2">
      <c r="A248" s="8"/>
      <c r="B248" s="8"/>
      <c r="C248" s="8"/>
      <c r="D248" s="8"/>
      <c r="E248" s="8"/>
      <c r="F248" s="8"/>
      <c r="G248" s="8"/>
      <c r="H248" s="8"/>
      <c r="I248" s="8"/>
    </row>
    <row r="249" spans="1:9" x14ac:dyDescent="0.2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2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2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2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2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2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2">
      <c r="A255" s="8"/>
      <c r="B255" s="8"/>
      <c r="C255" s="8"/>
      <c r="D255" s="8"/>
      <c r="E255" s="8"/>
      <c r="F255" s="8"/>
      <c r="G255" s="8"/>
      <c r="H255" s="8"/>
      <c r="I255" s="8"/>
    </row>
    <row r="256" spans="1:9" x14ac:dyDescent="0.2">
      <c r="A256" s="8"/>
      <c r="B256" s="8"/>
      <c r="C256" s="8"/>
      <c r="D256" s="8"/>
      <c r="E256" s="8"/>
      <c r="F256" s="8"/>
      <c r="G256" s="8"/>
      <c r="H256" s="8"/>
      <c r="I256" s="8"/>
    </row>
    <row r="257" spans="1:9" x14ac:dyDescent="0.2">
      <c r="A257" s="8"/>
      <c r="B257" s="8"/>
      <c r="C257" s="8"/>
      <c r="D257" s="8"/>
      <c r="E257" s="8"/>
      <c r="F257" s="8"/>
      <c r="G257" s="8"/>
      <c r="H257" s="8"/>
      <c r="I257" s="8"/>
    </row>
    <row r="258" spans="1:9" x14ac:dyDescent="0.2">
      <c r="A258" s="8"/>
      <c r="B258" s="8"/>
      <c r="C258" s="8"/>
      <c r="D258" s="8"/>
      <c r="E258" s="8"/>
      <c r="F258" s="8"/>
      <c r="G258" s="8"/>
      <c r="H258" s="8"/>
      <c r="I258" s="8"/>
    </row>
    <row r="259" spans="1:9" x14ac:dyDescent="0.2">
      <c r="A259" s="8"/>
      <c r="B259" s="8"/>
      <c r="C259" s="8"/>
      <c r="D259" s="8"/>
      <c r="E259" s="8"/>
      <c r="F259" s="8"/>
      <c r="G259" s="8"/>
      <c r="H259" s="8"/>
      <c r="I259" s="8"/>
    </row>
    <row r="260" spans="1:9" x14ac:dyDescent="0.2">
      <c r="A260" s="8"/>
      <c r="B260" s="8"/>
      <c r="C260" s="8"/>
      <c r="D260" s="8"/>
      <c r="E260" s="8"/>
      <c r="F260" s="8"/>
      <c r="G260" s="8"/>
      <c r="H260" s="8"/>
      <c r="I260" s="8"/>
    </row>
    <row r="261" spans="1:9" x14ac:dyDescent="0.2">
      <c r="A261" s="8"/>
      <c r="B261" s="8"/>
      <c r="C261" s="8"/>
      <c r="D261" s="8"/>
      <c r="E261" s="8"/>
      <c r="F261" s="8"/>
      <c r="G261" s="8"/>
      <c r="H261" s="8"/>
      <c r="I261" s="8"/>
    </row>
    <row r="262" spans="1:9" x14ac:dyDescent="0.2">
      <c r="A262" s="8"/>
      <c r="B262" s="8"/>
      <c r="C262" s="8"/>
      <c r="D262" s="8"/>
      <c r="E262" s="8"/>
      <c r="F262" s="8"/>
      <c r="G262" s="8"/>
      <c r="H262" s="8"/>
      <c r="I262" s="8"/>
    </row>
    <row r="263" spans="1:9" x14ac:dyDescent="0.2">
      <c r="A263" s="8"/>
      <c r="B263" s="8"/>
      <c r="C263" s="8"/>
      <c r="D263" s="8"/>
      <c r="E263" s="8"/>
      <c r="F263" s="8"/>
      <c r="G263" s="8"/>
      <c r="H263" s="8"/>
      <c r="I263" s="8"/>
    </row>
    <row r="264" spans="1:9" x14ac:dyDescent="0.2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2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2">
      <c r="A266" s="8"/>
      <c r="B266" s="8"/>
      <c r="C266" s="8"/>
      <c r="D266" s="8"/>
      <c r="E266" s="8"/>
      <c r="F266" s="8"/>
      <c r="G266" s="8"/>
      <c r="H266" s="8"/>
      <c r="I266" s="8"/>
    </row>
    <row r="267" spans="1:9" x14ac:dyDescent="0.2">
      <c r="A267" s="8"/>
      <c r="B267" s="8"/>
      <c r="C267" s="8"/>
      <c r="D267" s="8"/>
      <c r="E267" s="8"/>
      <c r="F267" s="8"/>
      <c r="G267" s="8"/>
      <c r="H267" s="8"/>
      <c r="I267" s="8"/>
    </row>
    <row r="268" spans="1:9" x14ac:dyDescent="0.2">
      <c r="A268" s="8"/>
      <c r="B268" s="8"/>
      <c r="C268" s="8"/>
      <c r="D268" s="8"/>
      <c r="E268" s="8"/>
      <c r="F268" s="8"/>
      <c r="G268" s="8"/>
      <c r="H268" s="8"/>
      <c r="I268" s="8"/>
    </row>
    <row r="269" spans="1:9" x14ac:dyDescent="0.2">
      <c r="A269" s="8"/>
      <c r="B269" s="8"/>
      <c r="C269" s="8"/>
      <c r="D269" s="8"/>
      <c r="E269" s="8"/>
      <c r="F269" s="8"/>
      <c r="G269" s="8"/>
      <c r="H269" s="8"/>
      <c r="I269" s="8"/>
    </row>
    <row r="270" spans="1:9" x14ac:dyDescent="0.2">
      <c r="A270" s="8"/>
      <c r="B270" s="8"/>
      <c r="C270" s="8"/>
      <c r="D270" s="8"/>
      <c r="E270" s="8"/>
      <c r="F270" s="8"/>
      <c r="G270" s="8"/>
      <c r="H270" s="8"/>
      <c r="I270" s="8"/>
    </row>
    <row r="271" spans="1:9" x14ac:dyDescent="0.2">
      <c r="A271" s="8"/>
      <c r="B271" s="8"/>
      <c r="C271" s="8"/>
      <c r="D271" s="8"/>
      <c r="E271" s="8"/>
      <c r="F271" s="8"/>
      <c r="G271" s="8"/>
      <c r="H271" s="8"/>
      <c r="I271" s="8"/>
    </row>
    <row r="272" spans="1:9" x14ac:dyDescent="0.2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2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2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2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2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2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2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2">
      <c r="A279" s="8"/>
      <c r="B279" s="8"/>
      <c r="C279" s="8"/>
      <c r="D279" s="8"/>
      <c r="E279" s="8"/>
      <c r="F279" s="8"/>
      <c r="G279" s="8"/>
      <c r="H279" s="8"/>
      <c r="I279" s="8"/>
    </row>
    <row r="280" spans="1:9" x14ac:dyDescent="0.2">
      <c r="A280" s="8"/>
      <c r="B280" s="8"/>
      <c r="C280" s="8"/>
      <c r="D280" s="8"/>
      <c r="E280" s="8"/>
      <c r="F280" s="8"/>
      <c r="G280" s="8"/>
      <c r="H280" s="8"/>
      <c r="I280" s="8"/>
    </row>
    <row r="281" spans="1:9" x14ac:dyDescent="0.2">
      <c r="A281" s="8"/>
      <c r="B281" s="8"/>
      <c r="C281" s="8"/>
      <c r="D281" s="8"/>
      <c r="E281" s="8"/>
      <c r="F281" s="8"/>
      <c r="G281" s="8"/>
      <c r="H281" s="8"/>
      <c r="I281" s="8"/>
    </row>
    <row r="282" spans="1:9" x14ac:dyDescent="0.2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">
      <c r="A283" s="8"/>
      <c r="B283" s="8"/>
      <c r="C283" s="8"/>
      <c r="D283" s="8"/>
      <c r="E283" s="8"/>
      <c r="F283" s="8"/>
      <c r="G283" s="8"/>
      <c r="H283" s="8"/>
      <c r="I283" s="8"/>
    </row>
    <row r="284" spans="1:9" x14ac:dyDescent="0.2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2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2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2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2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2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2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">
      <c r="A291" s="8"/>
      <c r="B291" s="8"/>
      <c r="C291" s="8"/>
      <c r="D291" s="8"/>
      <c r="E291" s="8"/>
      <c r="F291" s="8"/>
      <c r="G291" s="8"/>
      <c r="H291" s="8"/>
      <c r="I291" s="8"/>
    </row>
    <row r="292" spans="1:9" x14ac:dyDescent="0.2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">
      <c r="A294" s="8"/>
      <c r="B294" s="8"/>
      <c r="C294" s="8"/>
      <c r="D294" s="8"/>
      <c r="E294" s="8"/>
      <c r="F294" s="8"/>
      <c r="G294" s="8"/>
      <c r="H294" s="8"/>
      <c r="I294" s="8"/>
    </row>
    <row r="295" spans="1:9" x14ac:dyDescent="0.2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">
      <c r="A330" s="8"/>
      <c r="B330" s="8"/>
      <c r="C330" s="8"/>
      <c r="D330" s="8"/>
      <c r="E330" s="8"/>
      <c r="F330" s="8"/>
      <c r="G330" s="8"/>
      <c r="H330" s="8"/>
      <c r="I330" s="8"/>
    </row>
    <row r="331" spans="1:9" x14ac:dyDescent="0.2">
      <c r="A331" s="8"/>
      <c r="B331" s="8"/>
      <c r="C331" s="8"/>
      <c r="D331" s="8"/>
      <c r="E331" s="8"/>
      <c r="F331" s="8"/>
      <c r="G331" s="8"/>
      <c r="H331" s="8"/>
      <c r="I331" s="8"/>
    </row>
    <row r="332" spans="1:9" x14ac:dyDescent="0.2">
      <c r="A332" s="8"/>
      <c r="B332" s="8"/>
      <c r="C332" s="8"/>
      <c r="D332" s="8"/>
      <c r="E332" s="8"/>
      <c r="F332" s="8"/>
      <c r="G332" s="8"/>
      <c r="H332" s="8"/>
      <c r="I332" s="8"/>
    </row>
    <row r="333" spans="1:9" x14ac:dyDescent="0.2">
      <c r="A333" s="8"/>
      <c r="B333" s="8"/>
      <c r="C333" s="8"/>
      <c r="D333" s="8"/>
      <c r="E333" s="8"/>
      <c r="F333" s="8"/>
      <c r="G333" s="8"/>
      <c r="H333" s="8"/>
      <c r="I333" s="8"/>
    </row>
    <row r="334" spans="1:9" x14ac:dyDescent="0.2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2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2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2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2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2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2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2">
      <c r="A341" s="8"/>
      <c r="B341" s="8"/>
      <c r="C341" s="8"/>
      <c r="D341" s="8"/>
      <c r="E341" s="8"/>
      <c r="F341" s="8"/>
      <c r="G341" s="8"/>
      <c r="H341" s="8"/>
      <c r="I341" s="8"/>
    </row>
    <row r="342" spans="1:9" x14ac:dyDescent="0.2">
      <c r="A342" s="8"/>
      <c r="B342" s="8"/>
      <c r="C342" s="8"/>
      <c r="D342" s="8"/>
      <c r="E342" s="8"/>
      <c r="F342" s="8"/>
      <c r="G342" s="8"/>
      <c r="H342" s="8"/>
      <c r="I342" s="8"/>
    </row>
    <row r="343" spans="1:9" x14ac:dyDescent="0.2">
      <c r="A343" s="8"/>
      <c r="B343" s="8"/>
      <c r="C343" s="8"/>
      <c r="D343" s="8"/>
      <c r="E343" s="8"/>
      <c r="F343" s="8"/>
      <c r="G343" s="8"/>
      <c r="H343" s="8"/>
      <c r="I343" s="8"/>
    </row>
    <row r="344" spans="1:9" x14ac:dyDescent="0.2">
      <c r="A344" s="8"/>
      <c r="B344" s="8"/>
      <c r="C344" s="8"/>
      <c r="D344" s="8"/>
      <c r="E344" s="8"/>
      <c r="F344" s="8"/>
      <c r="G344" s="8"/>
      <c r="H344" s="8"/>
      <c r="I344" s="8"/>
    </row>
    <row r="345" spans="1:9" x14ac:dyDescent="0.2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2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2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2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2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2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2">
      <c r="A351" s="8"/>
      <c r="B351" s="8"/>
      <c r="C351" s="8"/>
      <c r="D351" s="8"/>
      <c r="E351" s="8"/>
      <c r="F351" s="8"/>
      <c r="G351" s="8"/>
      <c r="H351" s="8"/>
      <c r="I351" s="8"/>
    </row>
    <row r="352" spans="1:9" x14ac:dyDescent="0.2">
      <c r="A352" s="8"/>
      <c r="B352" s="8"/>
      <c r="C352" s="8"/>
      <c r="D352" s="8"/>
      <c r="E352" s="8"/>
      <c r="F352" s="8"/>
      <c r="G352" s="8"/>
      <c r="H352" s="8"/>
      <c r="I352" s="8"/>
    </row>
    <row r="353" spans="1:9" x14ac:dyDescent="0.2">
      <c r="A353" s="8"/>
      <c r="B353" s="8"/>
      <c r="C353" s="8"/>
      <c r="D353" s="8"/>
      <c r="E353" s="8"/>
      <c r="F353" s="8"/>
      <c r="G353" s="8"/>
      <c r="H353" s="8"/>
      <c r="I353" s="8"/>
    </row>
    <row r="354" spans="1:9" x14ac:dyDescent="0.2">
      <c r="A354" s="8"/>
      <c r="B354" s="8"/>
      <c r="C354" s="8"/>
      <c r="D354" s="8"/>
      <c r="E354" s="8"/>
      <c r="F354" s="8"/>
      <c r="G354" s="8"/>
      <c r="H354" s="8"/>
      <c r="I354" s="8"/>
    </row>
    <row r="355" spans="1:9" x14ac:dyDescent="0.2">
      <c r="A355" s="8"/>
      <c r="B355" s="8"/>
      <c r="C355" s="8"/>
      <c r="D355" s="8"/>
      <c r="E355" s="8"/>
      <c r="F355" s="8"/>
      <c r="G355" s="8"/>
      <c r="H355" s="8"/>
      <c r="I355" s="8"/>
    </row>
    <row r="356" spans="1:9" x14ac:dyDescent="0.2">
      <c r="A356" s="8"/>
      <c r="B356" s="8"/>
      <c r="C356" s="8"/>
      <c r="D356" s="8"/>
      <c r="E356" s="8"/>
      <c r="F356" s="8"/>
      <c r="G356" s="8"/>
      <c r="H356" s="8"/>
      <c r="I356" s="8"/>
    </row>
    <row r="357" spans="1:9" x14ac:dyDescent="0.2">
      <c r="A357" s="8"/>
      <c r="B357" s="8"/>
      <c r="C357" s="8"/>
      <c r="D357" s="8"/>
      <c r="E357" s="8"/>
      <c r="F357" s="8"/>
      <c r="G357" s="8"/>
      <c r="H357" s="8"/>
      <c r="I357" s="8"/>
    </row>
    <row r="358" spans="1:9" x14ac:dyDescent="0.2">
      <c r="A358" s="8"/>
      <c r="B358" s="8"/>
      <c r="C358" s="8"/>
      <c r="D358" s="8"/>
      <c r="E358" s="8"/>
      <c r="F358" s="8"/>
      <c r="G358" s="8"/>
      <c r="H358" s="8"/>
      <c r="I358" s="8"/>
    </row>
    <row r="359" spans="1:9" x14ac:dyDescent="0.2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2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2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2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2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2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2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2">
      <c r="A366" s="8"/>
      <c r="B366" s="8"/>
      <c r="C366" s="8"/>
      <c r="D366" s="8"/>
      <c r="E366" s="8"/>
      <c r="F366" s="8"/>
      <c r="G366" s="8"/>
      <c r="H366" s="8"/>
      <c r="I366" s="8"/>
    </row>
    <row r="367" spans="1:9" x14ac:dyDescent="0.2">
      <c r="A367" s="8"/>
      <c r="B367" s="8"/>
      <c r="C367" s="8"/>
      <c r="D367" s="8"/>
      <c r="E367" s="8"/>
      <c r="F367" s="8"/>
      <c r="G367" s="8"/>
      <c r="H367" s="8"/>
      <c r="I367" s="8"/>
    </row>
    <row r="368" spans="1:9" x14ac:dyDescent="0.2">
      <c r="A368" s="8"/>
      <c r="B368" s="8"/>
      <c r="C368" s="8"/>
      <c r="D368" s="8"/>
      <c r="E368" s="8"/>
      <c r="F368" s="8"/>
      <c r="G368" s="8"/>
      <c r="H368" s="8"/>
      <c r="I368" s="8"/>
    </row>
    <row r="369" spans="1:9" x14ac:dyDescent="0.2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2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2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2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2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2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2">
      <c r="A375" s="8"/>
      <c r="B375" s="8"/>
      <c r="C375" s="8"/>
      <c r="D375" s="8"/>
      <c r="E375" s="8"/>
      <c r="F375" s="8"/>
      <c r="G375" s="8"/>
      <c r="H375" s="8"/>
      <c r="I375" s="8"/>
    </row>
    <row r="376" spans="1:9" x14ac:dyDescent="0.2">
      <c r="A376" s="8"/>
      <c r="B376" s="8"/>
      <c r="C376" s="8"/>
      <c r="D376" s="8"/>
      <c r="E376" s="8"/>
      <c r="F376" s="8"/>
      <c r="G376" s="8"/>
      <c r="H376" s="8"/>
      <c r="I376" s="8"/>
    </row>
    <row r="377" spans="1:9" x14ac:dyDescent="0.2">
      <c r="A377" s="8"/>
      <c r="B377" s="8"/>
      <c r="C377" s="8"/>
      <c r="D377" s="8"/>
      <c r="E377" s="8"/>
      <c r="F377" s="8"/>
      <c r="G377" s="8"/>
      <c r="H377" s="8"/>
      <c r="I377" s="8"/>
    </row>
    <row r="378" spans="1:9" x14ac:dyDescent="0.2">
      <c r="A378" s="8"/>
      <c r="B378" s="8"/>
      <c r="C378" s="8"/>
      <c r="D378" s="8"/>
      <c r="E378" s="8"/>
      <c r="F378" s="8"/>
      <c r="G378" s="8"/>
      <c r="H378" s="8"/>
      <c r="I378" s="8"/>
    </row>
    <row r="379" spans="1:9" x14ac:dyDescent="0.2">
      <c r="A379" s="8"/>
      <c r="B379" s="8"/>
      <c r="C379" s="8"/>
      <c r="D379" s="8"/>
      <c r="E379" s="8"/>
      <c r="F379" s="8"/>
      <c r="G379" s="8"/>
      <c r="H379" s="8"/>
      <c r="I379" s="8"/>
    </row>
    <row r="380" spans="1:9" x14ac:dyDescent="0.2">
      <c r="A380" s="8"/>
      <c r="B380" s="8"/>
      <c r="C380" s="8"/>
      <c r="D380" s="8"/>
      <c r="E380" s="8"/>
      <c r="F380" s="8"/>
      <c r="G380" s="8"/>
      <c r="H380" s="8"/>
      <c r="I380" s="8"/>
    </row>
    <row r="381" spans="1:9" x14ac:dyDescent="0.2">
      <c r="A381" s="8"/>
      <c r="B381" s="8"/>
      <c r="C381" s="8"/>
      <c r="D381" s="8"/>
      <c r="E381" s="8"/>
      <c r="F381" s="8"/>
      <c r="G381" s="8"/>
      <c r="H381" s="8"/>
      <c r="I381" s="8"/>
    </row>
    <row r="382" spans="1:9" x14ac:dyDescent="0.2">
      <c r="A382" s="8"/>
      <c r="B382" s="8"/>
      <c r="C382" s="8"/>
      <c r="D382" s="8"/>
      <c r="E382" s="8"/>
      <c r="F382" s="8"/>
      <c r="G382" s="8"/>
      <c r="H382" s="8"/>
      <c r="I382" s="8"/>
    </row>
    <row r="383" spans="1:9" x14ac:dyDescent="0.2">
      <c r="A383" s="8"/>
      <c r="B383" s="8"/>
      <c r="C383" s="8"/>
      <c r="D383" s="8"/>
      <c r="E383" s="8"/>
      <c r="F383" s="8"/>
      <c r="G383" s="8"/>
      <c r="H383" s="8"/>
      <c r="I383" s="8"/>
    </row>
    <row r="384" spans="1:9" x14ac:dyDescent="0.2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2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2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2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2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2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2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2">
      <c r="A391" s="8"/>
      <c r="B391" s="8"/>
      <c r="C391" s="8"/>
      <c r="D391" s="8"/>
      <c r="E391" s="8"/>
      <c r="F391" s="8"/>
      <c r="G391" s="8"/>
      <c r="H391" s="8"/>
      <c r="I391" s="8"/>
    </row>
    <row r="392" spans="1:9" x14ac:dyDescent="0.2">
      <c r="A392" s="8"/>
      <c r="B392" s="8"/>
      <c r="C392" s="8"/>
      <c r="D392" s="8"/>
      <c r="E392" s="8"/>
      <c r="F392" s="8"/>
      <c r="G392" s="8"/>
      <c r="H392" s="8"/>
      <c r="I392" s="8"/>
    </row>
    <row r="393" spans="1:9" x14ac:dyDescent="0.2">
      <c r="A393" s="8"/>
      <c r="B393" s="8"/>
      <c r="C393" s="8"/>
      <c r="D393" s="8"/>
      <c r="E393" s="8"/>
      <c r="F393" s="8"/>
      <c r="G393" s="8"/>
      <c r="H393" s="8"/>
      <c r="I393" s="8"/>
    </row>
    <row r="394" spans="1:9" x14ac:dyDescent="0.2">
      <c r="A394" s="8"/>
      <c r="B394" s="8"/>
      <c r="C394" s="8"/>
      <c r="D394" s="8"/>
      <c r="E394" s="8"/>
      <c r="F394" s="8"/>
      <c r="G394" s="8"/>
      <c r="H394" s="8"/>
      <c r="I394" s="8"/>
    </row>
    <row r="395" spans="1:9" x14ac:dyDescent="0.2">
      <c r="A395" s="8"/>
      <c r="B395" s="8"/>
      <c r="C395" s="8"/>
      <c r="D395" s="8"/>
      <c r="E395" s="8"/>
      <c r="F395" s="8"/>
      <c r="G395" s="8"/>
      <c r="H395" s="8"/>
      <c r="I395" s="8"/>
    </row>
    <row r="396" spans="1:9" x14ac:dyDescent="0.2">
      <c r="A396" s="8"/>
      <c r="B396" s="8"/>
      <c r="C396" s="8"/>
      <c r="D396" s="8"/>
      <c r="E396" s="8"/>
      <c r="F396" s="8"/>
      <c r="G396" s="8"/>
      <c r="H396" s="8"/>
      <c r="I396" s="8"/>
    </row>
    <row r="397" spans="1:9" x14ac:dyDescent="0.2">
      <c r="A397" s="8"/>
      <c r="B397" s="8"/>
      <c r="C397" s="8"/>
      <c r="D397" s="8"/>
      <c r="E397" s="8"/>
      <c r="F397" s="8"/>
      <c r="G397" s="8"/>
      <c r="H397" s="8"/>
      <c r="I397" s="8"/>
    </row>
    <row r="398" spans="1:9" x14ac:dyDescent="0.2">
      <c r="A398" s="8"/>
      <c r="B398" s="8"/>
      <c r="C398" s="8"/>
      <c r="D398" s="8"/>
      <c r="E398" s="8"/>
      <c r="F398" s="8"/>
      <c r="G398" s="8"/>
      <c r="H398" s="8"/>
      <c r="I398" s="8"/>
    </row>
    <row r="399" spans="1:9" x14ac:dyDescent="0.2">
      <c r="A399" s="8"/>
      <c r="B399" s="8"/>
      <c r="C399" s="8"/>
      <c r="D399" s="8"/>
      <c r="E399" s="8"/>
      <c r="F399" s="8"/>
      <c r="G399" s="8"/>
      <c r="H399" s="8"/>
      <c r="I399" s="8"/>
    </row>
    <row r="400" spans="1:9" x14ac:dyDescent="0.2">
      <c r="A400" s="8"/>
      <c r="B400" s="8"/>
      <c r="C400" s="8"/>
      <c r="D400" s="8"/>
      <c r="E400" s="8"/>
      <c r="F400" s="8"/>
      <c r="G400" s="8"/>
      <c r="H400" s="8"/>
      <c r="I400" s="8"/>
    </row>
    <row r="401" spans="1:9" x14ac:dyDescent="0.2">
      <c r="A401" s="8"/>
      <c r="B401" s="8"/>
      <c r="C401" s="8"/>
      <c r="D401" s="8"/>
      <c r="E401" s="8"/>
      <c r="F401" s="8"/>
      <c r="G401" s="8"/>
      <c r="H401" s="8"/>
      <c r="I401" s="8"/>
    </row>
    <row r="402" spans="1:9" x14ac:dyDescent="0.2">
      <c r="A402" s="8"/>
      <c r="B402" s="8"/>
      <c r="C402" s="8"/>
      <c r="D402" s="8"/>
      <c r="E402" s="8"/>
      <c r="F402" s="8"/>
      <c r="G402" s="8"/>
      <c r="H402" s="8"/>
      <c r="I402" s="8"/>
    </row>
    <row r="403" spans="1:9" x14ac:dyDescent="0.2">
      <c r="A403" s="8"/>
      <c r="B403" s="8"/>
      <c r="C403" s="8"/>
      <c r="D403" s="8"/>
      <c r="E403" s="8"/>
      <c r="F403" s="8"/>
      <c r="G403" s="8"/>
      <c r="H403" s="8"/>
      <c r="I403" s="8"/>
    </row>
    <row r="404" spans="1:9" x14ac:dyDescent="0.2">
      <c r="A404" s="8"/>
      <c r="B404" s="8"/>
      <c r="C404" s="8"/>
      <c r="D404" s="8"/>
      <c r="E404" s="8"/>
      <c r="F404" s="8"/>
      <c r="G404" s="8"/>
      <c r="H404" s="8"/>
      <c r="I404" s="8"/>
    </row>
    <row r="405" spans="1:9" x14ac:dyDescent="0.2">
      <c r="A405" s="8"/>
      <c r="B405" s="8"/>
      <c r="C405" s="8"/>
      <c r="D405" s="8"/>
      <c r="E405" s="8"/>
      <c r="F405" s="8"/>
      <c r="G405" s="8"/>
      <c r="H405" s="8"/>
      <c r="I405" s="8"/>
    </row>
    <row r="406" spans="1:9" x14ac:dyDescent="0.2">
      <c r="A406" s="8"/>
      <c r="B406" s="8"/>
      <c r="C406" s="8"/>
      <c r="D406" s="8"/>
      <c r="E406" s="8"/>
      <c r="F406" s="8"/>
      <c r="G406" s="8"/>
      <c r="H406" s="8"/>
      <c r="I406" s="8"/>
    </row>
    <row r="407" spans="1:9" x14ac:dyDescent="0.2">
      <c r="A407" s="8"/>
      <c r="B407" s="8"/>
      <c r="C407" s="8"/>
      <c r="D407" s="8"/>
      <c r="E407" s="8"/>
      <c r="F407" s="8"/>
      <c r="G407" s="8"/>
      <c r="H407" s="8"/>
      <c r="I407" s="8"/>
    </row>
    <row r="408" spans="1:9" x14ac:dyDescent="0.2">
      <c r="A408" s="8"/>
      <c r="B408" s="8"/>
      <c r="C408" s="8"/>
      <c r="D408" s="8"/>
      <c r="E408" s="8"/>
      <c r="F408" s="8"/>
      <c r="G408" s="8"/>
      <c r="H408" s="8"/>
      <c r="I408" s="8"/>
    </row>
    <row r="409" spans="1:9" x14ac:dyDescent="0.2">
      <c r="A409" s="8"/>
      <c r="B409" s="8"/>
      <c r="C409" s="8"/>
      <c r="D409" s="8"/>
      <c r="E409" s="8"/>
      <c r="F409" s="8"/>
      <c r="G409" s="8"/>
      <c r="H409" s="8"/>
      <c r="I409" s="8"/>
    </row>
    <row r="410" spans="1:9" x14ac:dyDescent="0.2">
      <c r="A410" s="8"/>
      <c r="B410" s="8"/>
      <c r="C410" s="8"/>
      <c r="D410" s="8"/>
      <c r="E410" s="8"/>
      <c r="F410" s="8"/>
      <c r="G410" s="8"/>
      <c r="H410" s="8"/>
      <c r="I410" s="8"/>
    </row>
    <row r="411" spans="1:9" x14ac:dyDescent="0.2">
      <c r="A411" s="8"/>
      <c r="B411" s="8"/>
      <c r="C411" s="8"/>
      <c r="D411" s="8"/>
      <c r="E411" s="8"/>
      <c r="F411" s="8"/>
      <c r="G411" s="8"/>
      <c r="H411" s="8"/>
      <c r="I411" s="8"/>
    </row>
    <row r="412" spans="1:9" x14ac:dyDescent="0.2">
      <c r="A412" s="8"/>
      <c r="B412" s="8"/>
      <c r="C412" s="8"/>
      <c r="D412" s="8"/>
      <c r="E412" s="8"/>
      <c r="F412" s="8"/>
      <c r="G412" s="8"/>
      <c r="H412" s="8"/>
      <c r="I412" s="8"/>
    </row>
    <row r="413" spans="1:9" x14ac:dyDescent="0.2">
      <c r="A413" s="8"/>
      <c r="B413" s="8"/>
      <c r="C413" s="8"/>
      <c r="D413" s="8"/>
      <c r="E413" s="8"/>
      <c r="F413" s="8"/>
      <c r="G413" s="8"/>
      <c r="H413" s="8"/>
      <c r="I413" s="8"/>
    </row>
    <row r="414" spans="1:9" x14ac:dyDescent="0.2">
      <c r="A414" s="8"/>
      <c r="B414" s="8"/>
      <c r="C414" s="8"/>
      <c r="D414" s="8"/>
      <c r="E414" s="8"/>
      <c r="F414" s="8"/>
      <c r="G414" s="8"/>
      <c r="H414" s="8"/>
      <c r="I414" s="8"/>
    </row>
    <row r="415" spans="1:9" x14ac:dyDescent="0.2">
      <c r="A415" s="8"/>
      <c r="B415" s="8"/>
      <c r="C415" s="8"/>
      <c r="D415" s="8"/>
      <c r="E415" s="8"/>
      <c r="F415" s="8"/>
      <c r="G415" s="8"/>
      <c r="H415" s="8"/>
      <c r="I415" s="8"/>
    </row>
    <row r="416" spans="1:9" x14ac:dyDescent="0.2">
      <c r="A416" s="8"/>
      <c r="B416" s="8"/>
      <c r="C416" s="8"/>
      <c r="D416" s="8"/>
      <c r="E416" s="8"/>
      <c r="F416" s="8"/>
      <c r="G416" s="8"/>
      <c r="H416" s="8"/>
      <c r="I416" s="8"/>
    </row>
    <row r="417" spans="1:9" x14ac:dyDescent="0.2">
      <c r="A417" s="8"/>
      <c r="B417" s="8"/>
      <c r="C417" s="8"/>
      <c r="D417" s="8"/>
      <c r="E417" s="8"/>
      <c r="F417" s="8"/>
      <c r="G417" s="8"/>
      <c r="H417" s="8"/>
      <c r="I417" s="8"/>
    </row>
    <row r="418" spans="1:9" x14ac:dyDescent="0.2">
      <c r="A418" s="8"/>
      <c r="B418" s="8"/>
      <c r="C418" s="8"/>
      <c r="D418" s="8"/>
      <c r="E418" s="8"/>
      <c r="F418" s="8"/>
      <c r="G418" s="8"/>
      <c r="H418" s="8"/>
      <c r="I418" s="8"/>
    </row>
    <row r="419" spans="1:9" x14ac:dyDescent="0.2">
      <c r="A419" s="8"/>
      <c r="B419" s="8"/>
      <c r="C419" s="8"/>
      <c r="D419" s="8"/>
      <c r="E419" s="8"/>
      <c r="F419" s="8"/>
      <c r="G419" s="8"/>
      <c r="H419" s="8"/>
      <c r="I419" s="8"/>
    </row>
    <row r="420" spans="1:9" x14ac:dyDescent="0.2">
      <c r="A420" s="8"/>
      <c r="B420" s="8"/>
      <c r="C420" s="8"/>
      <c r="D420" s="8"/>
      <c r="E420" s="8"/>
      <c r="F420" s="8"/>
      <c r="G420" s="8"/>
      <c r="H420" s="8"/>
      <c r="I420" s="8"/>
    </row>
    <row r="421" spans="1:9" x14ac:dyDescent="0.2">
      <c r="A421" s="8"/>
      <c r="B421" s="8"/>
      <c r="C421" s="8"/>
      <c r="D421" s="8"/>
      <c r="E421" s="8"/>
      <c r="F421" s="8"/>
      <c r="G421" s="8"/>
      <c r="H421" s="8"/>
      <c r="I421" s="8"/>
    </row>
    <row r="422" spans="1:9" x14ac:dyDescent="0.2">
      <c r="A422" s="8"/>
      <c r="B422" s="8"/>
      <c r="C422" s="8"/>
      <c r="D422" s="8"/>
      <c r="E422" s="8"/>
      <c r="F422" s="8"/>
      <c r="G422" s="8"/>
      <c r="H422" s="8"/>
      <c r="I422" s="8"/>
    </row>
    <row r="423" spans="1:9" x14ac:dyDescent="0.2">
      <c r="A423" s="8"/>
      <c r="B423" s="8"/>
      <c r="C423" s="8"/>
      <c r="D423" s="8"/>
      <c r="E423" s="8"/>
      <c r="F423" s="8"/>
      <c r="G423" s="8"/>
      <c r="H423" s="8"/>
      <c r="I423" s="8"/>
    </row>
    <row r="424" spans="1:9" x14ac:dyDescent="0.2">
      <c r="A424" s="8"/>
      <c r="B424" s="8"/>
      <c r="C424" s="8"/>
      <c r="D424" s="8"/>
      <c r="E424" s="8"/>
      <c r="F424" s="8"/>
      <c r="G424" s="8"/>
      <c r="H424" s="8"/>
      <c r="I424" s="8"/>
    </row>
    <row r="425" spans="1:9" x14ac:dyDescent="0.2">
      <c r="A425" s="8"/>
      <c r="B425" s="8"/>
      <c r="C425" s="8"/>
      <c r="D425" s="8"/>
      <c r="E425" s="8"/>
      <c r="F425" s="8"/>
      <c r="G425" s="8"/>
      <c r="H425" s="8"/>
      <c r="I425" s="8"/>
    </row>
    <row r="426" spans="1:9" x14ac:dyDescent="0.2">
      <c r="A426" s="8"/>
      <c r="B426" s="8"/>
      <c r="C426" s="8"/>
      <c r="D426" s="8"/>
      <c r="E426" s="8"/>
      <c r="F426" s="8"/>
      <c r="G426" s="8"/>
      <c r="H426" s="8"/>
      <c r="I426" s="8"/>
    </row>
    <row r="427" spans="1:9" x14ac:dyDescent="0.2">
      <c r="A427" s="8"/>
      <c r="B427" s="8"/>
      <c r="C427" s="8"/>
      <c r="D427" s="8"/>
      <c r="E427" s="8"/>
      <c r="F427" s="8"/>
      <c r="G427" s="8"/>
      <c r="H427" s="8"/>
      <c r="I427" s="8"/>
    </row>
    <row r="428" spans="1:9" x14ac:dyDescent="0.2">
      <c r="A428" s="8"/>
      <c r="B428" s="8"/>
      <c r="C428" s="8"/>
      <c r="D428" s="8"/>
      <c r="E428" s="8"/>
      <c r="F428" s="8"/>
      <c r="G428" s="8"/>
      <c r="H428" s="8"/>
      <c r="I428" s="8"/>
    </row>
    <row r="429" spans="1:9" x14ac:dyDescent="0.2">
      <c r="A429" s="8"/>
      <c r="B429" s="8"/>
      <c r="C429" s="8"/>
      <c r="D429" s="8"/>
      <c r="E429" s="8"/>
      <c r="F429" s="8"/>
      <c r="G429" s="8"/>
      <c r="H429" s="8"/>
      <c r="I429" s="8"/>
    </row>
    <row r="430" spans="1:9" x14ac:dyDescent="0.2">
      <c r="A430" s="8"/>
      <c r="B430" s="8"/>
      <c r="C430" s="8"/>
      <c r="D430" s="8"/>
      <c r="E430" s="8"/>
      <c r="F430" s="8"/>
      <c r="G430" s="8"/>
      <c r="H430" s="8"/>
      <c r="I430" s="8"/>
    </row>
    <row r="431" spans="1:9" x14ac:dyDescent="0.2">
      <c r="A431" s="8"/>
      <c r="B431" s="8"/>
      <c r="C431" s="8"/>
      <c r="D431" s="8"/>
      <c r="E431" s="8"/>
      <c r="F431" s="8"/>
      <c r="G431" s="8"/>
      <c r="H431" s="8"/>
      <c r="I431" s="8"/>
    </row>
    <row r="432" spans="1:9" x14ac:dyDescent="0.2">
      <c r="A432" s="8"/>
      <c r="B432" s="8"/>
      <c r="C432" s="8"/>
      <c r="D432" s="8"/>
      <c r="E432" s="8"/>
      <c r="F432" s="8"/>
      <c r="G432" s="8"/>
      <c r="H432" s="8"/>
      <c r="I432" s="8"/>
    </row>
    <row r="433" spans="1:9" x14ac:dyDescent="0.2">
      <c r="A433" s="8"/>
      <c r="B433" s="8"/>
      <c r="C433" s="8"/>
      <c r="D433" s="8"/>
      <c r="E433" s="8"/>
      <c r="F433" s="8"/>
      <c r="G433" s="8"/>
      <c r="H433" s="8"/>
      <c r="I433" s="8"/>
    </row>
    <row r="434" spans="1:9" x14ac:dyDescent="0.2">
      <c r="A434" s="8"/>
      <c r="B434" s="8"/>
      <c r="C434" s="8"/>
      <c r="D434" s="8"/>
      <c r="E434" s="8"/>
      <c r="F434" s="8"/>
      <c r="G434" s="8"/>
      <c r="H434" s="8"/>
      <c r="I434" s="8"/>
    </row>
    <row r="435" spans="1:9" x14ac:dyDescent="0.2">
      <c r="A435" s="8"/>
      <c r="B435" s="8"/>
      <c r="C435" s="8"/>
      <c r="D435" s="8"/>
      <c r="E435" s="8"/>
      <c r="F435" s="8"/>
      <c r="G435" s="8"/>
      <c r="H435" s="8"/>
      <c r="I435" s="8"/>
    </row>
    <row r="436" spans="1:9" x14ac:dyDescent="0.2">
      <c r="A436" s="8"/>
      <c r="B436" s="8"/>
      <c r="C436" s="8"/>
      <c r="D436" s="8"/>
      <c r="E436" s="8"/>
      <c r="F436" s="8"/>
      <c r="G436" s="8"/>
      <c r="H436" s="8"/>
      <c r="I436" s="8"/>
    </row>
    <row r="437" spans="1:9" x14ac:dyDescent="0.2">
      <c r="A437" s="8"/>
      <c r="B437" s="8"/>
      <c r="C437" s="8"/>
      <c r="D437" s="8"/>
      <c r="E437" s="8"/>
      <c r="F437" s="8"/>
      <c r="G437" s="8"/>
      <c r="H437" s="8"/>
      <c r="I437" s="8"/>
    </row>
    <row r="438" spans="1:9" x14ac:dyDescent="0.2">
      <c r="A438" s="8"/>
      <c r="B438" s="8"/>
      <c r="C438" s="8"/>
      <c r="D438" s="8"/>
      <c r="E438" s="8"/>
      <c r="F438" s="8"/>
      <c r="G438" s="8"/>
      <c r="H438" s="8"/>
      <c r="I438" s="8"/>
    </row>
    <row r="439" spans="1:9" x14ac:dyDescent="0.2">
      <c r="A439" s="8"/>
      <c r="B439" s="8"/>
      <c r="C439" s="8"/>
      <c r="D439" s="8"/>
      <c r="E439" s="8"/>
      <c r="F439" s="8"/>
      <c r="G439" s="8"/>
      <c r="H439" s="8"/>
      <c r="I439" s="8"/>
    </row>
    <row r="440" spans="1:9" x14ac:dyDescent="0.2">
      <c r="A440" s="8"/>
      <c r="B440" s="8"/>
      <c r="C440" s="8"/>
      <c r="D440" s="8"/>
      <c r="E440" s="8"/>
      <c r="F440" s="8"/>
      <c r="G440" s="8"/>
      <c r="H440" s="8"/>
      <c r="I440" s="8"/>
    </row>
    <row r="441" spans="1:9" x14ac:dyDescent="0.2">
      <c r="A441" s="8"/>
      <c r="B441" s="8"/>
      <c r="C441" s="8"/>
      <c r="D441" s="8"/>
      <c r="E441" s="8"/>
      <c r="F441" s="8"/>
      <c r="G441" s="8"/>
      <c r="H441" s="8"/>
      <c r="I441" s="8"/>
    </row>
    <row r="442" spans="1:9" x14ac:dyDescent="0.2">
      <c r="A442" s="8"/>
      <c r="B442" s="8"/>
      <c r="C442" s="8"/>
      <c r="D442" s="8"/>
      <c r="E442" s="8"/>
      <c r="F442" s="8"/>
      <c r="G442" s="8"/>
      <c r="H442" s="8"/>
      <c r="I442" s="8"/>
    </row>
    <row r="443" spans="1:9" x14ac:dyDescent="0.2">
      <c r="A443" s="8"/>
      <c r="B443" s="8"/>
      <c r="C443" s="8"/>
      <c r="D443" s="8"/>
      <c r="E443" s="8"/>
      <c r="F443" s="8"/>
      <c r="G443" s="8"/>
      <c r="H443" s="8"/>
      <c r="I443" s="8"/>
    </row>
    <row r="444" spans="1:9" x14ac:dyDescent="0.2">
      <c r="A444" s="8"/>
      <c r="B444" s="8"/>
      <c r="C444" s="8"/>
      <c r="D444" s="8"/>
      <c r="E444" s="8"/>
      <c r="F444" s="8"/>
      <c r="G444" s="8"/>
      <c r="H444" s="8"/>
      <c r="I444" s="8"/>
    </row>
    <row r="445" spans="1:9" x14ac:dyDescent="0.2">
      <c r="A445" s="8"/>
      <c r="B445" s="8"/>
      <c r="C445" s="8"/>
      <c r="D445" s="8"/>
      <c r="E445" s="8"/>
      <c r="F445" s="8"/>
      <c r="G445" s="8"/>
      <c r="H445" s="8"/>
      <c r="I445" s="8"/>
    </row>
    <row r="446" spans="1:9" x14ac:dyDescent="0.2">
      <c r="A446" s="8"/>
      <c r="B446" s="8"/>
      <c r="C446" s="8"/>
      <c r="D446" s="8"/>
      <c r="E446" s="8"/>
      <c r="F446" s="8"/>
      <c r="G446" s="8"/>
      <c r="H446" s="8"/>
      <c r="I446" s="8"/>
    </row>
    <row r="447" spans="1:9" x14ac:dyDescent="0.2">
      <c r="A447" s="8"/>
      <c r="B447" s="8"/>
      <c r="C447" s="8"/>
      <c r="D447" s="8"/>
      <c r="E447" s="8"/>
      <c r="F447" s="8"/>
      <c r="G447" s="8"/>
      <c r="H447" s="8"/>
      <c r="I447" s="8"/>
    </row>
    <row r="448" spans="1:9" x14ac:dyDescent="0.2">
      <c r="A448" s="8"/>
      <c r="B448" s="8"/>
      <c r="C448" s="8"/>
      <c r="D448" s="8"/>
      <c r="E448" s="8"/>
      <c r="F448" s="8"/>
      <c r="G448" s="8"/>
      <c r="H448" s="8"/>
      <c r="I448" s="8"/>
    </row>
    <row r="449" spans="1:9" x14ac:dyDescent="0.2">
      <c r="A449" s="8"/>
      <c r="B449" s="8"/>
      <c r="C449" s="8"/>
      <c r="D449" s="8"/>
      <c r="E449" s="8"/>
      <c r="F449" s="8"/>
      <c r="G449" s="8"/>
      <c r="H449" s="8"/>
      <c r="I449" s="8"/>
    </row>
    <row r="450" spans="1:9" x14ac:dyDescent="0.2">
      <c r="A450" s="8"/>
      <c r="B450" s="8"/>
      <c r="C450" s="8"/>
      <c r="D450" s="8"/>
      <c r="E450" s="8"/>
      <c r="F450" s="8"/>
      <c r="G450" s="8"/>
      <c r="H450" s="8"/>
      <c r="I450" s="8"/>
    </row>
    <row r="451" spans="1:9" x14ac:dyDescent="0.2">
      <c r="A451" s="8"/>
      <c r="B451" s="8"/>
      <c r="C451" s="8"/>
      <c r="D451" s="8"/>
      <c r="E451" s="8"/>
      <c r="F451" s="8"/>
      <c r="G451" s="8"/>
      <c r="H451" s="8"/>
      <c r="I451" s="8"/>
    </row>
    <row r="452" spans="1:9" x14ac:dyDescent="0.2">
      <c r="A452" s="8"/>
      <c r="B452" s="8"/>
      <c r="C452" s="8"/>
      <c r="D452" s="8"/>
      <c r="E452" s="8"/>
      <c r="F452" s="8"/>
      <c r="G452" s="8"/>
      <c r="H452" s="8"/>
      <c r="I452" s="8"/>
    </row>
    <row r="453" spans="1:9" x14ac:dyDescent="0.2">
      <c r="A453" s="8"/>
      <c r="B453" s="8"/>
      <c r="C453" s="8"/>
      <c r="D453" s="8"/>
      <c r="E453" s="8"/>
      <c r="F453" s="8"/>
      <c r="G453" s="8"/>
      <c r="H453" s="8"/>
      <c r="I453" s="8"/>
    </row>
    <row r="454" spans="1:9" x14ac:dyDescent="0.2">
      <c r="A454" s="8"/>
      <c r="B454" s="8"/>
      <c r="C454" s="8"/>
      <c r="D454" s="8"/>
      <c r="E454" s="8"/>
      <c r="F454" s="8"/>
      <c r="G454" s="8"/>
      <c r="H454" s="8"/>
      <c r="I454" s="8"/>
    </row>
    <row r="455" spans="1:9" x14ac:dyDescent="0.2">
      <c r="A455" s="8"/>
      <c r="B455" s="8"/>
      <c r="C455" s="8"/>
      <c r="G455" s="8"/>
      <c r="H455" s="8"/>
      <c r="I455" s="8"/>
    </row>
  </sheetData>
  <mergeCells count="2">
    <mergeCell ref="A18:G18"/>
    <mergeCell ref="A20:G20"/>
  </mergeCells>
  <phoneticPr fontId="7" type="noConversion"/>
  <pageMargins left="0.94488188976377963" right="0.94488188976377963" top="0.78740157480314965" bottom="0.98425196850393704" header="0.51181102362204722" footer="0.51181102362204722"/>
  <pageSetup paperSize="9" orientation="landscape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54" zoomScale="85" zoomScaleNormal="85" workbookViewId="0">
      <selection activeCell="B179" sqref="B179"/>
    </sheetView>
  </sheetViews>
  <sheetFormatPr defaultRowHeight="15" x14ac:dyDescent="0.25"/>
  <cols>
    <col min="2" max="2" width="65.85546875" customWidth="1"/>
    <col min="3" max="3" width="14.140625" customWidth="1"/>
    <col min="4" max="4" width="15.140625" customWidth="1"/>
    <col min="5" max="5" width="15" customWidth="1"/>
    <col min="6" max="6" width="7.140625" customWidth="1"/>
    <col min="7" max="7" width="7.5703125" customWidth="1"/>
  </cols>
  <sheetData>
    <row r="1" spans="1:7" ht="18.75" x14ac:dyDescent="0.3">
      <c r="A1" s="5" t="s">
        <v>0</v>
      </c>
      <c r="B1" s="6"/>
    </row>
    <row r="2" spans="1:7" ht="18.75" x14ac:dyDescent="0.3">
      <c r="A2" s="5" t="s">
        <v>1</v>
      </c>
      <c r="B2" s="6"/>
    </row>
    <row r="3" spans="1:7" ht="18.75" x14ac:dyDescent="0.3">
      <c r="A3" s="5"/>
      <c r="B3" s="6"/>
    </row>
    <row r="4" spans="1:7" ht="21" x14ac:dyDescent="0.35">
      <c r="A4" s="158" t="s">
        <v>211</v>
      </c>
      <c r="B4" s="157"/>
      <c r="C4" s="157"/>
      <c r="D4" s="157"/>
      <c r="E4" s="157"/>
      <c r="F4" s="157"/>
      <c r="G4" s="34"/>
    </row>
    <row r="5" spans="1:7" ht="18.75" x14ac:dyDescent="0.3">
      <c r="A5" s="5" t="s">
        <v>2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35"/>
      <c r="B7" s="36"/>
      <c r="C7" s="37" t="s">
        <v>189</v>
      </c>
      <c r="D7" s="37" t="s">
        <v>220</v>
      </c>
      <c r="E7" s="37" t="s">
        <v>205</v>
      </c>
      <c r="F7" s="37" t="s">
        <v>142</v>
      </c>
      <c r="G7" s="38" t="s">
        <v>142</v>
      </c>
    </row>
    <row r="8" spans="1:7" x14ac:dyDescent="0.25">
      <c r="A8" s="39" t="s">
        <v>5</v>
      </c>
      <c r="B8" s="40"/>
      <c r="C8" s="41">
        <v>3</v>
      </c>
      <c r="D8" s="41">
        <v>2</v>
      </c>
      <c r="E8" s="41">
        <v>3</v>
      </c>
      <c r="F8" s="40" t="s">
        <v>186</v>
      </c>
      <c r="G8" s="42" t="s">
        <v>187</v>
      </c>
    </row>
    <row r="9" spans="1:7" x14ac:dyDescent="0.25">
      <c r="A9" s="39" t="s">
        <v>6</v>
      </c>
      <c r="B9" s="40"/>
      <c r="C9" s="43">
        <f>SUM(C28)</f>
        <v>7820045.7700000005</v>
      </c>
      <c r="D9" s="43">
        <f>SUM(D28)</f>
        <v>8786812.0600000005</v>
      </c>
      <c r="E9" s="43">
        <f>SUM(E28)</f>
        <v>7894941.3399999999</v>
      </c>
      <c r="F9" s="94">
        <f>E9/D9*100</f>
        <v>89.849894206113234</v>
      </c>
      <c r="G9" s="95">
        <f>E9/C9*100</f>
        <v>100.9577382563069</v>
      </c>
    </row>
    <row r="10" spans="1:7" x14ac:dyDescent="0.25">
      <c r="A10" s="39" t="s">
        <v>7</v>
      </c>
      <c r="B10" s="40"/>
      <c r="C10" s="43">
        <f>SUM(C76)</f>
        <v>14762.88</v>
      </c>
      <c r="D10" s="43">
        <f>SUM(D76)</f>
        <v>10000</v>
      </c>
      <c r="E10" s="43">
        <f>SUM(E76)</f>
        <v>8763.75</v>
      </c>
      <c r="F10" s="94">
        <f>E10/D10*100</f>
        <v>87.637500000000003</v>
      </c>
      <c r="G10" s="95">
        <f>E10/C10*100</f>
        <v>59.363416894264546</v>
      </c>
    </row>
    <row r="11" spans="1:7" x14ac:dyDescent="0.25">
      <c r="A11" s="39" t="s">
        <v>8</v>
      </c>
      <c r="B11" s="40"/>
      <c r="C11" s="43">
        <f>SUM(C81)</f>
        <v>6787871.8500000006</v>
      </c>
      <c r="D11" s="43">
        <f>SUM(D81)</f>
        <v>6772640</v>
      </c>
      <c r="E11" s="43">
        <f>SUM(E81)</f>
        <v>6781586.6299999999</v>
      </c>
      <c r="F11" s="94">
        <f>E11/D11*100</f>
        <v>100.13209959484041</v>
      </c>
      <c r="G11" s="95">
        <f>E11/C11*100</f>
        <v>99.907405146430378</v>
      </c>
    </row>
    <row r="12" spans="1:7" x14ac:dyDescent="0.25">
      <c r="A12" s="39" t="s">
        <v>9</v>
      </c>
      <c r="B12" s="40"/>
      <c r="C12" s="43">
        <f>SUM(C144)</f>
        <v>1335258.1800000002</v>
      </c>
      <c r="D12" s="43">
        <f>SUM(D144)</f>
        <v>1474910</v>
      </c>
      <c r="E12" s="43">
        <f>SUM(E144)</f>
        <v>1512209.95</v>
      </c>
      <c r="F12" s="94">
        <f>E12/D12*100</f>
        <v>102.52896447918856</v>
      </c>
      <c r="G12" s="95">
        <f>E12/C12*100</f>
        <v>113.25225133614234</v>
      </c>
    </row>
    <row r="13" spans="1:7" x14ac:dyDescent="0.25">
      <c r="A13" s="39" t="s">
        <v>185</v>
      </c>
      <c r="B13" s="40"/>
      <c r="C13" s="43">
        <f>C9+C10-C11-C12</f>
        <v>-288321.38000000035</v>
      </c>
      <c r="D13" s="43">
        <f>D9+D10-D11-D12</f>
        <v>549262.06000000052</v>
      </c>
      <c r="E13" s="43">
        <f>E9+E10-E11-E12</f>
        <v>-390091.49</v>
      </c>
      <c r="F13" s="94"/>
      <c r="G13" s="95"/>
    </row>
    <row r="14" spans="1:7" x14ac:dyDescent="0.25">
      <c r="A14" s="44"/>
      <c r="B14" s="45"/>
      <c r="C14" s="45"/>
      <c r="D14" s="45"/>
      <c r="E14" s="45"/>
      <c r="F14" s="96"/>
      <c r="G14" s="97"/>
    </row>
    <row r="15" spans="1:7" x14ac:dyDescent="0.25">
      <c r="A15" s="39" t="s">
        <v>10</v>
      </c>
      <c r="B15" s="40"/>
      <c r="C15" s="40"/>
      <c r="D15" s="40"/>
      <c r="E15" s="40"/>
      <c r="F15" s="94"/>
      <c r="G15" s="95"/>
    </row>
    <row r="16" spans="1:7" x14ac:dyDescent="0.25">
      <c r="A16" s="39" t="s">
        <v>11</v>
      </c>
      <c r="B16" s="40"/>
      <c r="C16" s="43">
        <v>0</v>
      </c>
      <c r="D16" s="43">
        <v>0</v>
      </c>
      <c r="E16" s="43">
        <v>0</v>
      </c>
      <c r="F16" s="94">
        <v>0</v>
      </c>
      <c r="G16" s="95">
        <v>0</v>
      </c>
    </row>
    <row r="17" spans="1:7" x14ac:dyDescent="0.25">
      <c r="A17" s="44"/>
      <c r="B17" s="45"/>
      <c r="C17" s="45"/>
      <c r="D17" s="45"/>
      <c r="E17" s="45"/>
      <c r="F17" s="96"/>
      <c r="G17" s="97"/>
    </row>
    <row r="18" spans="1:7" x14ac:dyDescent="0.25">
      <c r="A18" s="115" t="s">
        <v>192</v>
      </c>
      <c r="B18" s="116"/>
      <c r="C18" s="45"/>
      <c r="D18" s="45"/>
      <c r="E18" s="45"/>
      <c r="F18" s="96"/>
      <c r="G18" s="97"/>
    </row>
    <row r="19" spans="1:7" x14ac:dyDescent="0.25">
      <c r="A19" s="115" t="s">
        <v>193</v>
      </c>
      <c r="B19" s="116"/>
      <c r="C19" s="117">
        <v>-260940.68</v>
      </c>
      <c r="D19" s="117">
        <v>-549262.06000000006</v>
      </c>
      <c r="E19" s="117">
        <v>-549262.06000000006</v>
      </c>
      <c r="F19" s="96"/>
      <c r="G19" s="97"/>
    </row>
    <row r="20" spans="1:7" x14ac:dyDescent="0.25">
      <c r="A20" s="115"/>
      <c r="B20" s="116"/>
      <c r="C20" s="45"/>
      <c r="D20" s="45"/>
      <c r="E20" s="45"/>
      <c r="F20" s="96"/>
      <c r="G20" s="97"/>
    </row>
    <row r="21" spans="1:7" x14ac:dyDescent="0.25">
      <c r="A21" s="46" t="s">
        <v>12</v>
      </c>
      <c r="B21" s="47"/>
      <c r="C21" s="48">
        <f>C13+C16+C19</f>
        <v>-549262.06000000029</v>
      </c>
      <c r="D21" s="48">
        <f>D13+D16+D19</f>
        <v>0</v>
      </c>
      <c r="E21" s="48">
        <f>E13+E16+E19</f>
        <v>-939353.55</v>
      </c>
      <c r="F21" s="98"/>
      <c r="G21" s="99"/>
    </row>
    <row r="22" spans="1:7" x14ac:dyDescent="0.25">
      <c r="F22" s="100"/>
      <c r="G22" s="100"/>
    </row>
    <row r="23" spans="1:7" x14ac:dyDescent="0.25">
      <c r="F23" s="100"/>
      <c r="G23" s="100"/>
    </row>
    <row r="24" spans="1:7" x14ac:dyDescent="0.25">
      <c r="A24" s="49" t="s">
        <v>13</v>
      </c>
      <c r="B24" s="50"/>
      <c r="C24" s="50"/>
      <c r="D24" s="50"/>
      <c r="E24" s="50"/>
      <c r="F24" s="101"/>
      <c r="G24" s="102"/>
    </row>
    <row r="25" spans="1:7" x14ac:dyDescent="0.25">
      <c r="A25" s="51" t="s">
        <v>14</v>
      </c>
      <c r="B25" s="52" t="s">
        <v>15</v>
      </c>
      <c r="C25" s="53" t="s">
        <v>189</v>
      </c>
      <c r="D25" s="53" t="s">
        <v>220</v>
      </c>
      <c r="E25" s="53" t="s">
        <v>205</v>
      </c>
      <c r="F25" s="103" t="s">
        <v>142</v>
      </c>
      <c r="G25" s="104" t="s">
        <v>142</v>
      </c>
    </row>
    <row r="26" spans="1:7" x14ac:dyDescent="0.25">
      <c r="A26" s="54" t="s">
        <v>5</v>
      </c>
      <c r="B26" s="55"/>
      <c r="C26" s="56"/>
      <c r="D26" s="56"/>
      <c r="E26" s="56"/>
      <c r="F26" s="105"/>
      <c r="G26" s="106"/>
    </row>
    <row r="27" spans="1:7" x14ac:dyDescent="0.25">
      <c r="A27" s="54"/>
      <c r="B27" s="55" t="s">
        <v>182</v>
      </c>
      <c r="C27" s="57">
        <f>SUM(C28,C76)</f>
        <v>7834808.6500000004</v>
      </c>
      <c r="D27" s="57">
        <f>SUM(D28,D76)</f>
        <v>8796812.0600000005</v>
      </c>
      <c r="E27" s="57">
        <f>SUM(E28,E76)</f>
        <v>7903705.0899999999</v>
      </c>
      <c r="F27" s="107">
        <f>E27/D27*100</f>
        <v>89.847379210691003</v>
      </c>
      <c r="G27" s="108">
        <f>E27/C27*100</f>
        <v>100.87936340346997</v>
      </c>
    </row>
    <row r="28" spans="1:7" x14ac:dyDescent="0.25">
      <c r="A28" s="58">
        <v>6</v>
      </c>
      <c r="B28" s="59" t="s">
        <v>16</v>
      </c>
      <c r="C28" s="60">
        <f>SUM(C29,C42,C51,C60,C73)</f>
        <v>7820045.7700000005</v>
      </c>
      <c r="D28" s="60">
        <f>SUM(D29,D42,D51,D60,D73)</f>
        <v>8786812.0600000005</v>
      </c>
      <c r="E28" s="60">
        <f>SUM(E29,E42,E51,E60,E73)</f>
        <v>7894941.3399999999</v>
      </c>
      <c r="F28" s="109">
        <f>E28/D28*100</f>
        <v>89.849894206113234</v>
      </c>
      <c r="G28" s="110">
        <f>E28/C28*100</f>
        <v>100.9577382563069</v>
      </c>
    </row>
    <row r="29" spans="1:7" s="2" customFormat="1" x14ac:dyDescent="0.25">
      <c r="A29" s="61">
        <v>61</v>
      </c>
      <c r="B29" s="62" t="s">
        <v>17</v>
      </c>
      <c r="C29" s="63">
        <f>SUM(C30,C36,C39)</f>
        <v>2792572.21</v>
      </c>
      <c r="D29" s="63">
        <f>SUM(D30,D36,D39)</f>
        <v>2847812.06</v>
      </c>
      <c r="E29" s="63">
        <f>SUM(E30,E36,E39)</f>
        <v>2388111.0099999998</v>
      </c>
      <c r="F29" s="111">
        <f>E29/D29*100</f>
        <v>83.857746216581432</v>
      </c>
      <c r="G29" s="112">
        <f>E29/C29*100</f>
        <v>85.516535667308673</v>
      </c>
    </row>
    <row r="30" spans="1:7" s="2" customFormat="1" x14ac:dyDescent="0.25">
      <c r="A30" s="61">
        <v>611</v>
      </c>
      <c r="B30" s="62" t="s">
        <v>18</v>
      </c>
      <c r="C30" s="63">
        <f>SUM(C31:C35)</f>
        <v>2384800.91</v>
      </c>
      <c r="D30" s="63">
        <f>SUM(D31:D35)</f>
        <v>2722812.06</v>
      </c>
      <c r="E30" s="63">
        <f>SUM(E31:E35)</f>
        <v>2300039.9700000002</v>
      </c>
      <c r="F30" s="111">
        <f>E30/D30*100</f>
        <v>84.472961016633676</v>
      </c>
      <c r="G30" s="112">
        <f>E30/C30*100</f>
        <v>96.445785489070445</v>
      </c>
    </row>
    <row r="31" spans="1:7" s="3" customFormat="1" x14ac:dyDescent="0.25">
      <c r="A31" s="64">
        <v>6111</v>
      </c>
      <c r="B31" s="65" t="s">
        <v>19</v>
      </c>
      <c r="C31" s="66">
        <v>2384800.91</v>
      </c>
      <c r="D31" s="67">
        <v>2722812.06</v>
      </c>
      <c r="E31" s="66">
        <v>2300039.9700000002</v>
      </c>
      <c r="F31" s="111"/>
      <c r="G31" s="112"/>
    </row>
    <row r="32" spans="1:7" s="3" customFormat="1" x14ac:dyDescent="0.25">
      <c r="A32" s="64">
        <v>6112</v>
      </c>
      <c r="B32" s="65" t="s">
        <v>20</v>
      </c>
      <c r="C32" s="66">
        <v>0</v>
      </c>
      <c r="D32" s="67">
        <v>0</v>
      </c>
      <c r="E32" s="66">
        <v>0</v>
      </c>
      <c r="F32" s="111"/>
      <c r="G32" s="112"/>
    </row>
    <row r="33" spans="1:7" s="3" customFormat="1" x14ac:dyDescent="0.25">
      <c r="A33" s="64">
        <v>6113</v>
      </c>
      <c r="B33" s="65" t="s">
        <v>21</v>
      </c>
      <c r="C33" s="66">
        <v>0</v>
      </c>
      <c r="D33" s="67">
        <v>0</v>
      </c>
      <c r="E33" s="66">
        <v>0</v>
      </c>
      <c r="F33" s="111"/>
      <c r="G33" s="112"/>
    </row>
    <row r="34" spans="1:7" s="3" customFormat="1" x14ac:dyDescent="0.25">
      <c r="A34" s="64">
        <v>6114</v>
      </c>
      <c r="B34" s="65" t="s">
        <v>22</v>
      </c>
      <c r="C34" s="66">
        <v>0</v>
      </c>
      <c r="D34" s="67">
        <v>0</v>
      </c>
      <c r="E34" s="66">
        <v>0</v>
      </c>
      <c r="F34" s="111"/>
      <c r="G34" s="112"/>
    </row>
    <row r="35" spans="1:7" s="3" customFormat="1" x14ac:dyDescent="0.25">
      <c r="A35" s="64">
        <v>6115</v>
      </c>
      <c r="B35" s="65" t="s">
        <v>23</v>
      </c>
      <c r="C35" s="66">
        <v>0</v>
      </c>
      <c r="D35" s="67">
        <v>0</v>
      </c>
      <c r="E35" s="66">
        <v>0</v>
      </c>
      <c r="F35" s="111"/>
      <c r="G35" s="112"/>
    </row>
    <row r="36" spans="1:7" s="2" customFormat="1" x14ac:dyDescent="0.25">
      <c r="A36" s="61">
        <v>613</v>
      </c>
      <c r="B36" s="62" t="s">
        <v>24</v>
      </c>
      <c r="C36" s="63">
        <f>SUM(C37:C38)</f>
        <v>355789.51</v>
      </c>
      <c r="D36" s="63">
        <f>SUM(D37:D38)</f>
        <v>60000</v>
      </c>
      <c r="E36" s="63">
        <f>SUM(E37:E38)</f>
        <v>36209.53</v>
      </c>
      <c r="F36" s="111">
        <f>E36/D36*100</f>
        <v>60.349216666666663</v>
      </c>
      <c r="G36" s="112">
        <f>E36/E36*100</f>
        <v>100</v>
      </c>
    </row>
    <row r="37" spans="1:7" s="3" customFormat="1" x14ac:dyDescent="0.25">
      <c r="A37" s="64">
        <v>6131</v>
      </c>
      <c r="B37" s="65" t="s">
        <v>25</v>
      </c>
      <c r="C37" s="66">
        <v>1512</v>
      </c>
      <c r="D37" s="67">
        <v>10000</v>
      </c>
      <c r="E37" s="66">
        <v>2012</v>
      </c>
      <c r="F37" s="111"/>
      <c r="G37" s="112"/>
    </row>
    <row r="38" spans="1:7" s="3" customFormat="1" x14ac:dyDescent="0.25">
      <c r="A38" s="64">
        <v>6134</v>
      </c>
      <c r="B38" s="65" t="s">
        <v>26</v>
      </c>
      <c r="C38" s="66">
        <v>354277.51</v>
      </c>
      <c r="D38" s="67">
        <v>50000</v>
      </c>
      <c r="E38" s="66">
        <v>34197.53</v>
      </c>
      <c r="F38" s="111"/>
      <c r="G38" s="112"/>
    </row>
    <row r="39" spans="1:7" s="2" customFormat="1" x14ac:dyDescent="0.25">
      <c r="A39" s="61">
        <v>614</v>
      </c>
      <c r="B39" s="62" t="s">
        <v>27</v>
      </c>
      <c r="C39" s="63">
        <f>SUM(C40:C41)</f>
        <v>51981.789999999994</v>
      </c>
      <c r="D39" s="63">
        <f>SUM(D40:D41)</f>
        <v>65000</v>
      </c>
      <c r="E39" s="63">
        <f>SUM(E40:E41)</f>
        <v>51861.51</v>
      </c>
      <c r="F39" s="111">
        <f>E39/D39*100</f>
        <v>79.786938461538455</v>
      </c>
      <c r="G39" s="112">
        <f>E39/C39*100</f>
        <v>99.768611277141488</v>
      </c>
    </row>
    <row r="40" spans="1:7" s="3" customFormat="1" x14ac:dyDescent="0.25">
      <c r="A40" s="64">
        <v>6142</v>
      </c>
      <c r="B40" s="65" t="s">
        <v>28</v>
      </c>
      <c r="C40" s="66">
        <v>12936.77</v>
      </c>
      <c r="D40" s="67">
        <v>20000</v>
      </c>
      <c r="E40" s="66">
        <v>11668.82</v>
      </c>
      <c r="F40" s="111"/>
      <c r="G40" s="112"/>
    </row>
    <row r="41" spans="1:7" s="3" customFormat="1" x14ac:dyDescent="0.25">
      <c r="A41" s="64">
        <v>6145</v>
      </c>
      <c r="B41" s="65" t="s">
        <v>29</v>
      </c>
      <c r="C41" s="66">
        <v>39045.019999999997</v>
      </c>
      <c r="D41" s="67">
        <v>45000</v>
      </c>
      <c r="E41" s="66">
        <v>40192.69</v>
      </c>
      <c r="F41" s="111"/>
      <c r="G41" s="112"/>
    </row>
    <row r="42" spans="1:7" s="2" customFormat="1" ht="15.75" customHeight="1" x14ac:dyDescent="0.25">
      <c r="A42" s="61">
        <v>63</v>
      </c>
      <c r="B42" s="62" t="s">
        <v>30</v>
      </c>
      <c r="C42" s="63">
        <f>SUM(C43,C45,C48)</f>
        <v>3279311.1</v>
      </c>
      <c r="D42" s="63">
        <f>SUM(D43,D45,D48)</f>
        <v>3785840</v>
      </c>
      <c r="E42" s="63">
        <f>SUM(E43,E45,E48)</f>
        <v>3558771.29</v>
      </c>
      <c r="F42" s="111">
        <f>E42/D42*100</f>
        <v>94.002157777402104</v>
      </c>
      <c r="G42" s="112">
        <f>E42/C42*100</f>
        <v>108.52191760641435</v>
      </c>
    </row>
    <row r="43" spans="1:7" s="2" customFormat="1" x14ac:dyDescent="0.25">
      <c r="A43" s="61">
        <v>632</v>
      </c>
      <c r="B43" s="62" t="s">
        <v>31</v>
      </c>
      <c r="C43" s="63">
        <f>SUM(C44)</f>
        <v>0</v>
      </c>
      <c r="D43" s="63">
        <f>SUM(D44)</f>
        <v>0</v>
      </c>
      <c r="E43" s="63">
        <f>SUM(E44)</f>
        <v>0</v>
      </c>
      <c r="F43" s="111">
        <v>0</v>
      </c>
      <c r="G43" s="112">
        <v>0</v>
      </c>
    </row>
    <row r="44" spans="1:7" s="3" customFormat="1" x14ac:dyDescent="0.25">
      <c r="A44" s="64">
        <v>6322</v>
      </c>
      <c r="B44" s="65" t="s">
        <v>32</v>
      </c>
      <c r="C44" s="66">
        <v>0</v>
      </c>
      <c r="D44" s="67">
        <v>0</v>
      </c>
      <c r="E44" s="66">
        <v>0</v>
      </c>
      <c r="F44" s="111"/>
      <c r="G44" s="112"/>
    </row>
    <row r="45" spans="1:7" s="2" customFormat="1" x14ac:dyDescent="0.25">
      <c r="A45" s="61">
        <v>633</v>
      </c>
      <c r="B45" s="62" t="s">
        <v>33</v>
      </c>
      <c r="C45" s="63">
        <f>SUM(C46:C47)</f>
        <v>2608982</v>
      </c>
      <c r="D45" s="63">
        <f>SUM(D46:D47)</f>
        <v>3024000</v>
      </c>
      <c r="E45" s="63">
        <f>SUM(E46:E47)</f>
        <v>2992810.99</v>
      </c>
      <c r="F45" s="111">
        <f>E45/D45*100</f>
        <v>98.968617394179901</v>
      </c>
      <c r="G45" s="112">
        <f>E45/C45*100</f>
        <v>114.71182974815466</v>
      </c>
    </row>
    <row r="46" spans="1:7" s="3" customFormat="1" x14ac:dyDescent="0.25">
      <c r="A46" s="64">
        <v>6331</v>
      </c>
      <c r="B46" s="65" t="s">
        <v>34</v>
      </c>
      <c r="C46" s="66">
        <v>2368982</v>
      </c>
      <c r="D46" s="67">
        <v>3020000</v>
      </c>
      <c r="E46" s="66">
        <v>2988810.99</v>
      </c>
      <c r="F46" s="111"/>
      <c r="G46" s="112"/>
    </row>
    <row r="47" spans="1:7" s="3" customFormat="1" x14ac:dyDescent="0.25">
      <c r="A47" s="64">
        <v>6332</v>
      </c>
      <c r="B47" s="65" t="s">
        <v>35</v>
      </c>
      <c r="C47" s="66">
        <v>240000</v>
      </c>
      <c r="D47" s="67">
        <v>4000</v>
      </c>
      <c r="E47" s="66">
        <v>4000</v>
      </c>
      <c r="F47" s="111"/>
      <c r="G47" s="112"/>
    </row>
    <row r="48" spans="1:7" s="2" customFormat="1" x14ac:dyDescent="0.25">
      <c r="A48" s="61">
        <v>634</v>
      </c>
      <c r="B48" s="62" t="s">
        <v>36</v>
      </c>
      <c r="C48" s="63">
        <f>SUM(C49:C50)</f>
        <v>670329.1</v>
      </c>
      <c r="D48" s="63">
        <f>SUM(D49:D50)</f>
        <v>761840</v>
      </c>
      <c r="E48" s="63">
        <f>SUM(E49:E50)</f>
        <v>565960.30000000005</v>
      </c>
      <c r="F48" s="111">
        <f>E48/D48*100</f>
        <v>74.288603906332042</v>
      </c>
      <c r="G48" s="112">
        <f>E48/C48*100</f>
        <v>84.430214949641908</v>
      </c>
    </row>
    <row r="49" spans="1:7" s="3" customFormat="1" x14ac:dyDescent="0.25">
      <c r="A49" s="64">
        <v>6341</v>
      </c>
      <c r="B49" s="65" t="s">
        <v>37</v>
      </c>
      <c r="C49" s="66">
        <v>394272.73</v>
      </c>
      <c r="D49" s="67">
        <v>261840</v>
      </c>
      <c r="E49" s="66">
        <v>255999.75</v>
      </c>
      <c r="F49" s="111"/>
      <c r="G49" s="112"/>
    </row>
    <row r="50" spans="1:7" s="3" customFormat="1" x14ac:dyDescent="0.25">
      <c r="A50" s="64">
        <v>6342</v>
      </c>
      <c r="B50" s="65" t="s">
        <v>38</v>
      </c>
      <c r="C50" s="66">
        <v>276056.37</v>
      </c>
      <c r="D50" s="67">
        <v>500000</v>
      </c>
      <c r="E50" s="66">
        <v>309960.55</v>
      </c>
      <c r="F50" s="111"/>
      <c r="G50" s="112"/>
    </row>
    <row r="51" spans="1:7" s="2" customFormat="1" x14ac:dyDescent="0.25">
      <c r="A51" s="61">
        <v>64</v>
      </c>
      <c r="B51" s="62" t="s">
        <v>39</v>
      </c>
      <c r="C51" s="63">
        <f>SUM(C52,C55)</f>
        <v>162123.44</v>
      </c>
      <c r="D51" s="63">
        <f>SUM(D52,D55)</f>
        <v>193000</v>
      </c>
      <c r="E51" s="63">
        <f>SUM(E52,E55)</f>
        <v>174538.71</v>
      </c>
      <c r="F51" s="111">
        <f>E51/D51*100</f>
        <v>90.434564766839372</v>
      </c>
      <c r="G51" s="112">
        <f>E51/C51*100</f>
        <v>107.65791177389276</v>
      </c>
    </row>
    <row r="52" spans="1:7" s="2" customFormat="1" x14ac:dyDescent="0.25">
      <c r="A52" s="61">
        <v>641</v>
      </c>
      <c r="B52" s="62" t="s">
        <v>40</v>
      </c>
      <c r="C52" s="63">
        <f>SUM(C53:C54)</f>
        <v>7536.4500000000007</v>
      </c>
      <c r="D52" s="63">
        <f>SUM(D53:D54)</f>
        <v>44000</v>
      </c>
      <c r="E52" s="63">
        <f>SUM(E53:E54)</f>
        <v>43229.5</v>
      </c>
      <c r="F52" s="111">
        <f>E52/D52*100</f>
        <v>98.248863636363637</v>
      </c>
      <c r="G52" s="112">
        <f>E52/C52*100</f>
        <v>573.60561006840078</v>
      </c>
    </row>
    <row r="53" spans="1:7" s="3" customFormat="1" x14ac:dyDescent="0.25">
      <c r="A53" s="64">
        <v>6413</v>
      </c>
      <c r="B53" s="65" t="s">
        <v>41</v>
      </c>
      <c r="C53" s="66">
        <v>3013.44</v>
      </c>
      <c r="D53" s="67">
        <v>4000</v>
      </c>
      <c r="E53" s="66">
        <v>3843.93</v>
      </c>
      <c r="F53" s="111"/>
      <c r="G53" s="112"/>
    </row>
    <row r="54" spans="1:7" s="3" customFormat="1" x14ac:dyDescent="0.25">
      <c r="A54" s="64">
        <v>6414</v>
      </c>
      <c r="B54" s="65" t="s">
        <v>42</v>
      </c>
      <c r="C54" s="66">
        <v>4523.01</v>
      </c>
      <c r="D54" s="67">
        <v>40000</v>
      </c>
      <c r="E54" s="66">
        <v>39385.57</v>
      </c>
      <c r="F54" s="111"/>
      <c r="G54" s="112"/>
    </row>
    <row r="55" spans="1:7" s="2" customFormat="1" x14ac:dyDescent="0.25">
      <c r="A55" s="61">
        <v>642</v>
      </c>
      <c r="B55" s="62" t="s">
        <v>43</v>
      </c>
      <c r="C55" s="63">
        <f>SUM(C56:C59)</f>
        <v>154586.99</v>
      </c>
      <c r="D55" s="63">
        <f>SUM(D56:D59)</f>
        <v>149000</v>
      </c>
      <c r="E55" s="63">
        <f>SUM(E56:E59)</f>
        <v>131309.21</v>
      </c>
      <c r="F55" s="111">
        <f>E55/D55*100</f>
        <v>88.126986577181199</v>
      </c>
      <c r="G55" s="112">
        <f>E55/C55*100</f>
        <v>84.941954041539987</v>
      </c>
    </row>
    <row r="56" spans="1:7" s="3" customFormat="1" x14ac:dyDescent="0.25">
      <c r="A56" s="64">
        <v>6421</v>
      </c>
      <c r="B56" s="65" t="s">
        <v>44</v>
      </c>
      <c r="C56" s="66">
        <v>74949.649999999994</v>
      </c>
      <c r="D56" s="67">
        <v>10000</v>
      </c>
      <c r="E56" s="66">
        <v>8093.65</v>
      </c>
      <c r="F56" s="111"/>
      <c r="G56" s="112"/>
    </row>
    <row r="57" spans="1:7" s="3" customFormat="1" x14ac:dyDescent="0.25">
      <c r="A57" s="64">
        <v>6422</v>
      </c>
      <c r="B57" s="65" t="s">
        <v>45</v>
      </c>
      <c r="C57" s="66">
        <v>75500.87</v>
      </c>
      <c r="D57" s="67">
        <v>108000</v>
      </c>
      <c r="E57" s="66">
        <v>98563.79</v>
      </c>
      <c r="F57" s="111"/>
      <c r="G57" s="112"/>
    </row>
    <row r="58" spans="1:7" s="3" customFormat="1" x14ac:dyDescent="0.25">
      <c r="A58" s="64">
        <v>6423</v>
      </c>
      <c r="B58" s="65" t="s">
        <v>46</v>
      </c>
      <c r="C58" s="66">
        <v>490.71</v>
      </c>
      <c r="D58" s="67">
        <v>1000</v>
      </c>
      <c r="E58" s="66">
        <v>461.5</v>
      </c>
      <c r="F58" s="111"/>
      <c r="G58" s="112"/>
    </row>
    <row r="59" spans="1:7" s="3" customFormat="1" x14ac:dyDescent="0.25">
      <c r="A59" s="64">
        <v>6429</v>
      </c>
      <c r="B59" s="65" t="s">
        <v>47</v>
      </c>
      <c r="C59" s="66">
        <v>3645.76</v>
      </c>
      <c r="D59" s="67">
        <v>30000</v>
      </c>
      <c r="E59" s="66">
        <v>24190.27</v>
      </c>
      <c r="F59" s="111"/>
      <c r="G59" s="112"/>
    </row>
    <row r="60" spans="1:7" s="2" customFormat="1" ht="30" x14ac:dyDescent="0.25">
      <c r="A60" s="61">
        <v>65</v>
      </c>
      <c r="B60" s="62" t="s">
        <v>48</v>
      </c>
      <c r="C60" s="63">
        <f>SUM(C61,C65,C69)</f>
        <v>1518800.17</v>
      </c>
      <c r="D60" s="63">
        <f>SUM(D61,D65,D69)</f>
        <v>1940160</v>
      </c>
      <c r="E60" s="63">
        <f>SUM(E61,E65,E69)</f>
        <v>1757927.17</v>
      </c>
      <c r="F60" s="111">
        <f>E60/D60*100</f>
        <v>90.607329807850903</v>
      </c>
      <c r="G60" s="112">
        <f>E60/C60*100</f>
        <v>115.74446755559687</v>
      </c>
    </row>
    <row r="61" spans="1:7" s="2" customFormat="1" x14ac:dyDescent="0.25">
      <c r="A61" s="61">
        <v>651</v>
      </c>
      <c r="B61" s="62" t="s">
        <v>49</v>
      </c>
      <c r="C61" s="63">
        <f>SUM(C62:C64)</f>
        <v>68560.260000000009</v>
      </c>
      <c r="D61" s="63">
        <f>SUM(D62:D64)</f>
        <v>106000</v>
      </c>
      <c r="E61" s="63">
        <f>SUM(E62:E64)</f>
        <v>100742.86</v>
      </c>
      <c r="F61" s="111">
        <f>E61/D61*100</f>
        <v>95.040433962264146</v>
      </c>
      <c r="G61" s="112">
        <f>E61/C61*100</f>
        <v>146.94060378417467</v>
      </c>
    </row>
    <row r="62" spans="1:7" s="3" customFormat="1" x14ac:dyDescent="0.25">
      <c r="A62" s="64">
        <v>6512</v>
      </c>
      <c r="B62" s="65" t="s">
        <v>50</v>
      </c>
      <c r="C62" s="66">
        <v>200</v>
      </c>
      <c r="D62" s="67">
        <v>1000</v>
      </c>
      <c r="E62" s="66">
        <v>852</v>
      </c>
      <c r="F62" s="111"/>
      <c r="G62" s="112"/>
    </row>
    <row r="63" spans="1:7" s="3" customFormat="1" x14ac:dyDescent="0.25">
      <c r="A63" s="64">
        <v>6513</v>
      </c>
      <c r="B63" s="65" t="s">
        <v>51</v>
      </c>
      <c r="C63" s="66">
        <v>58788.26</v>
      </c>
      <c r="D63" s="67">
        <v>80000</v>
      </c>
      <c r="E63" s="66">
        <v>76298.94</v>
      </c>
      <c r="F63" s="111"/>
      <c r="G63" s="112"/>
    </row>
    <row r="64" spans="1:7" s="3" customFormat="1" x14ac:dyDescent="0.25">
      <c r="A64" s="64">
        <v>6514</v>
      </c>
      <c r="B64" s="65" t="s">
        <v>52</v>
      </c>
      <c r="C64" s="66">
        <v>9572</v>
      </c>
      <c r="D64" s="67">
        <v>25000</v>
      </c>
      <c r="E64" s="66">
        <v>23591.919999999998</v>
      </c>
      <c r="F64" s="111"/>
      <c r="G64" s="112"/>
    </row>
    <row r="65" spans="1:7" s="2" customFormat="1" x14ac:dyDescent="0.25">
      <c r="A65" s="61">
        <v>652</v>
      </c>
      <c r="B65" s="62" t="s">
        <v>53</v>
      </c>
      <c r="C65" s="63">
        <f>SUM(C66:C68)</f>
        <v>517343.47000000003</v>
      </c>
      <c r="D65" s="63">
        <f>SUM(D66:D68)</f>
        <v>572160</v>
      </c>
      <c r="E65" s="63">
        <f>SUM(E66:E68)</f>
        <v>544047.16999999993</v>
      </c>
      <c r="F65" s="111">
        <f>E65/D65*100</f>
        <v>95.086543973713631</v>
      </c>
      <c r="G65" s="112">
        <f>E65/C65*100</f>
        <v>105.16169654175782</v>
      </c>
    </row>
    <row r="66" spans="1:7" s="3" customFormat="1" x14ac:dyDescent="0.25">
      <c r="A66" s="64">
        <v>6522</v>
      </c>
      <c r="B66" s="65" t="s">
        <v>54</v>
      </c>
      <c r="C66" s="66">
        <v>418.18</v>
      </c>
      <c r="D66" s="67">
        <v>4000</v>
      </c>
      <c r="E66" s="66">
        <v>3208.59</v>
      </c>
      <c r="F66" s="111"/>
      <c r="G66" s="112"/>
    </row>
    <row r="67" spans="1:7" s="3" customFormat="1" x14ac:dyDescent="0.25">
      <c r="A67" s="64">
        <v>6524</v>
      </c>
      <c r="B67" s="65" t="s">
        <v>55</v>
      </c>
      <c r="C67" s="66">
        <v>500363.78</v>
      </c>
      <c r="D67" s="67">
        <v>560000</v>
      </c>
      <c r="E67" s="66">
        <v>533412.44999999995</v>
      </c>
      <c r="F67" s="111"/>
      <c r="G67" s="112"/>
    </row>
    <row r="68" spans="1:7" s="3" customFormat="1" x14ac:dyDescent="0.25">
      <c r="A68" s="64">
        <v>6526</v>
      </c>
      <c r="B68" s="65" t="s">
        <v>56</v>
      </c>
      <c r="C68" s="66">
        <v>16561.509999999998</v>
      </c>
      <c r="D68" s="67">
        <v>8160</v>
      </c>
      <c r="E68" s="66">
        <v>7426.13</v>
      </c>
      <c r="F68" s="111"/>
      <c r="G68" s="112"/>
    </row>
    <row r="69" spans="1:7" s="2" customFormat="1" x14ac:dyDescent="0.25">
      <c r="A69" s="61">
        <v>653</v>
      </c>
      <c r="B69" s="62" t="s">
        <v>57</v>
      </c>
      <c r="C69" s="63">
        <f>SUM(C70:C72)</f>
        <v>932896.44</v>
      </c>
      <c r="D69" s="63">
        <f>SUM(D70:D72)</f>
        <v>1262000</v>
      </c>
      <c r="E69" s="63">
        <f>SUM(E70:E72)</f>
        <v>1113137.1399999999</v>
      </c>
      <c r="F69" s="111">
        <f>E69/D69*100</f>
        <v>88.204210776545153</v>
      </c>
      <c r="G69" s="112">
        <f>E69/C69*100</f>
        <v>119.32054751972254</v>
      </c>
    </row>
    <row r="70" spans="1:7" s="3" customFormat="1" x14ac:dyDescent="0.25">
      <c r="A70" s="64">
        <v>6531</v>
      </c>
      <c r="B70" s="65" t="s">
        <v>58</v>
      </c>
      <c r="C70" s="66">
        <v>21190.07</v>
      </c>
      <c r="D70" s="67">
        <v>60000</v>
      </c>
      <c r="E70" s="66">
        <v>56394.16</v>
      </c>
      <c r="F70" s="111"/>
      <c r="G70" s="112"/>
    </row>
    <row r="71" spans="1:7" s="3" customFormat="1" x14ac:dyDescent="0.25">
      <c r="A71" s="64">
        <v>6532</v>
      </c>
      <c r="B71" s="65" t="s">
        <v>59</v>
      </c>
      <c r="C71" s="66">
        <v>911706.37</v>
      </c>
      <c r="D71" s="67">
        <v>1200000</v>
      </c>
      <c r="E71" s="66">
        <v>1055742.98</v>
      </c>
      <c r="F71" s="111"/>
      <c r="G71" s="112"/>
    </row>
    <row r="72" spans="1:7" s="3" customFormat="1" x14ac:dyDescent="0.25">
      <c r="A72" s="64">
        <v>6533</v>
      </c>
      <c r="B72" s="65" t="s">
        <v>60</v>
      </c>
      <c r="C72" s="66">
        <v>0</v>
      </c>
      <c r="D72" s="67">
        <v>2000</v>
      </c>
      <c r="E72" s="66">
        <v>1000</v>
      </c>
      <c r="F72" s="111"/>
      <c r="G72" s="112"/>
    </row>
    <row r="73" spans="1:7" s="2" customFormat="1" ht="15" customHeight="1" x14ac:dyDescent="0.25">
      <c r="A73" s="61">
        <v>66</v>
      </c>
      <c r="B73" s="62" t="s">
        <v>61</v>
      </c>
      <c r="C73" s="63">
        <f t="shared" ref="C73:E74" si="0">SUM(C74)</f>
        <v>67238.850000000006</v>
      </c>
      <c r="D73" s="63">
        <f t="shared" si="0"/>
        <v>20000</v>
      </c>
      <c r="E73" s="63">
        <f t="shared" si="0"/>
        <v>15593.16</v>
      </c>
      <c r="F73" s="111">
        <f>E73/D73*100</f>
        <v>77.965800000000002</v>
      </c>
      <c r="G73" s="112">
        <f>E73/C73*100</f>
        <v>23.190700019408421</v>
      </c>
    </row>
    <row r="74" spans="1:7" s="2" customFormat="1" x14ac:dyDescent="0.25">
      <c r="A74" s="61">
        <v>661</v>
      </c>
      <c r="B74" s="62" t="s">
        <v>62</v>
      </c>
      <c r="C74" s="63">
        <f t="shared" si="0"/>
        <v>67238.850000000006</v>
      </c>
      <c r="D74" s="63">
        <f t="shared" si="0"/>
        <v>20000</v>
      </c>
      <c r="E74" s="63">
        <f t="shared" si="0"/>
        <v>15593.16</v>
      </c>
      <c r="F74" s="111">
        <f>E74/D74*100</f>
        <v>77.965800000000002</v>
      </c>
      <c r="G74" s="112">
        <f>E74/C74*100</f>
        <v>23.190700019408421</v>
      </c>
    </row>
    <row r="75" spans="1:7" s="3" customFormat="1" x14ac:dyDescent="0.25">
      <c r="A75" s="64">
        <v>6615</v>
      </c>
      <c r="B75" s="65" t="s">
        <v>63</v>
      </c>
      <c r="C75" s="66">
        <v>67238.850000000006</v>
      </c>
      <c r="D75" s="67">
        <v>20000</v>
      </c>
      <c r="E75" s="66">
        <v>15593.16</v>
      </c>
      <c r="F75" s="111"/>
      <c r="G75" s="112"/>
    </row>
    <row r="76" spans="1:7" x14ac:dyDescent="0.25">
      <c r="A76" s="58">
        <v>7</v>
      </c>
      <c r="B76" s="59" t="s">
        <v>64</v>
      </c>
      <c r="C76" s="60">
        <f t="shared" ref="C76:E78" si="1">SUM(C77)</f>
        <v>14762.88</v>
      </c>
      <c r="D76" s="60">
        <f t="shared" si="1"/>
        <v>10000</v>
      </c>
      <c r="E76" s="60">
        <f t="shared" si="1"/>
        <v>8763.75</v>
      </c>
      <c r="F76" s="109">
        <f>E76/D76*100</f>
        <v>87.637500000000003</v>
      </c>
      <c r="G76" s="110">
        <f>E76/C76*100</f>
        <v>59.363416894264546</v>
      </c>
    </row>
    <row r="77" spans="1:7" s="2" customFormat="1" x14ac:dyDescent="0.25">
      <c r="A77" s="61">
        <v>72</v>
      </c>
      <c r="B77" s="62" t="s">
        <v>65</v>
      </c>
      <c r="C77" s="63">
        <f t="shared" si="1"/>
        <v>14762.88</v>
      </c>
      <c r="D77" s="63">
        <f t="shared" si="1"/>
        <v>10000</v>
      </c>
      <c r="E77" s="63">
        <f t="shared" si="1"/>
        <v>8763.75</v>
      </c>
      <c r="F77" s="111">
        <f>E77/D77*100</f>
        <v>87.637500000000003</v>
      </c>
      <c r="G77" s="112">
        <f>E77/C77*100</f>
        <v>59.363416894264546</v>
      </c>
    </row>
    <row r="78" spans="1:7" s="2" customFormat="1" x14ac:dyDescent="0.25">
      <c r="A78" s="61">
        <v>721</v>
      </c>
      <c r="B78" s="62" t="s">
        <v>66</v>
      </c>
      <c r="C78" s="63">
        <f t="shared" si="1"/>
        <v>14762.88</v>
      </c>
      <c r="D78" s="63">
        <f t="shared" si="1"/>
        <v>10000</v>
      </c>
      <c r="E78" s="63">
        <f t="shared" si="1"/>
        <v>8763.75</v>
      </c>
      <c r="F78" s="111">
        <f>E78/D78*100</f>
        <v>87.637500000000003</v>
      </c>
      <c r="G78" s="112">
        <f>E78/C78*100</f>
        <v>59.363416894264546</v>
      </c>
    </row>
    <row r="79" spans="1:7" s="3" customFormat="1" x14ac:dyDescent="0.25">
      <c r="A79" s="64">
        <v>7211</v>
      </c>
      <c r="B79" s="65" t="s">
        <v>67</v>
      </c>
      <c r="C79" s="66">
        <v>14762.88</v>
      </c>
      <c r="D79" s="67">
        <v>10000</v>
      </c>
      <c r="E79" s="66">
        <v>8763.75</v>
      </c>
      <c r="F79" s="113"/>
      <c r="G79" s="114"/>
    </row>
    <row r="80" spans="1:7" x14ac:dyDescent="0.25">
      <c r="A80" s="54"/>
      <c r="B80" s="55" t="s">
        <v>183</v>
      </c>
      <c r="C80" s="57">
        <f>SUM(C81,C144)</f>
        <v>8123130.0300000012</v>
      </c>
      <c r="D80" s="57">
        <f>SUM(D81,D144)</f>
        <v>8247550</v>
      </c>
      <c r="E80" s="57">
        <f>SUM(E81,E144)</f>
        <v>8293796.5800000001</v>
      </c>
      <c r="F80" s="107">
        <f>E80/D80*100</f>
        <v>100.56073112621324</v>
      </c>
      <c r="G80" s="108">
        <f>E80/C80*100</f>
        <v>102.10099492892148</v>
      </c>
    </row>
    <row r="81" spans="1:7" x14ac:dyDescent="0.25">
      <c r="A81" s="58">
        <v>3</v>
      </c>
      <c r="B81" s="59" t="s">
        <v>68</v>
      </c>
      <c r="C81" s="60">
        <f>SUM(C82,C90,C121,C126,C129,C132,C135)</f>
        <v>6787871.8500000006</v>
      </c>
      <c r="D81" s="60">
        <f>SUM(D82,D90,D121,D126,D129,D132,D135)</f>
        <v>6772640</v>
      </c>
      <c r="E81" s="60">
        <f>SUM(E82,E90,E121,E126,E129,E132,E135)</f>
        <v>6781586.6299999999</v>
      </c>
      <c r="F81" s="109">
        <f>E81/D81*100</f>
        <v>100.13209959484041</v>
      </c>
      <c r="G81" s="110">
        <f>E81/C81*100</f>
        <v>99.907405146430378</v>
      </c>
    </row>
    <row r="82" spans="1:7" s="2" customFormat="1" x14ac:dyDescent="0.25">
      <c r="A82" s="61">
        <v>31</v>
      </c>
      <c r="B82" s="62" t="s">
        <v>69</v>
      </c>
      <c r="C82" s="63">
        <f>SUM(C83,C85,C87)</f>
        <v>2034012.47</v>
      </c>
      <c r="D82" s="63">
        <f>SUM(D83,D85,D87)</f>
        <v>1896590</v>
      </c>
      <c r="E82" s="63">
        <f>SUM(E83,E85,E87)</f>
        <v>1890833.72</v>
      </c>
      <c r="F82" s="111">
        <f>E82/D82*100</f>
        <v>99.696493179864916</v>
      </c>
      <c r="G82" s="112">
        <f>E82/C82*100</f>
        <v>92.960773244423621</v>
      </c>
    </row>
    <row r="83" spans="1:7" s="2" customFormat="1" x14ac:dyDescent="0.25">
      <c r="A83" s="61">
        <v>311</v>
      </c>
      <c r="B83" s="62" t="s">
        <v>70</v>
      </c>
      <c r="C83" s="63">
        <f>SUM(C84)</f>
        <v>1703244.53</v>
      </c>
      <c r="D83" s="63">
        <f>SUM(D84)</f>
        <v>1592500</v>
      </c>
      <c r="E83" s="63">
        <f>SUM(E84)</f>
        <v>1586220.83</v>
      </c>
      <c r="F83" s="111">
        <f>E83/D83*100</f>
        <v>99.60570361067505</v>
      </c>
      <c r="G83" s="112">
        <f>E83/C83*100</f>
        <v>93.129365869738038</v>
      </c>
    </row>
    <row r="84" spans="1:7" s="3" customFormat="1" x14ac:dyDescent="0.25">
      <c r="A84" s="64">
        <v>3111</v>
      </c>
      <c r="B84" s="65" t="s">
        <v>71</v>
      </c>
      <c r="C84" s="66">
        <v>1703244.53</v>
      </c>
      <c r="D84" s="67">
        <v>1592500</v>
      </c>
      <c r="E84" s="66">
        <v>1586220.83</v>
      </c>
      <c r="F84" s="111"/>
      <c r="G84" s="112"/>
    </row>
    <row r="85" spans="1:7" s="2" customFormat="1" x14ac:dyDescent="0.25">
      <c r="A85" s="61">
        <v>312</v>
      </c>
      <c r="B85" s="62" t="s">
        <v>72</v>
      </c>
      <c r="C85" s="63">
        <f>SUM(C86)</f>
        <v>57500</v>
      </c>
      <c r="D85" s="63">
        <f>SUM(D86)</f>
        <v>62000</v>
      </c>
      <c r="E85" s="63">
        <f>SUM(E86)</f>
        <v>63000</v>
      </c>
      <c r="F85" s="111">
        <f>E85/D85*100</f>
        <v>101.61290322580645</v>
      </c>
      <c r="G85" s="112">
        <f>E85/C85*100</f>
        <v>109.56521739130434</v>
      </c>
    </row>
    <row r="86" spans="1:7" s="3" customFormat="1" x14ac:dyDescent="0.25">
      <c r="A86" s="64">
        <v>3121</v>
      </c>
      <c r="B86" s="65" t="s">
        <v>72</v>
      </c>
      <c r="C86" s="66">
        <v>57500</v>
      </c>
      <c r="D86" s="67">
        <v>62000</v>
      </c>
      <c r="E86" s="66">
        <v>63000</v>
      </c>
      <c r="F86" s="111"/>
      <c r="G86" s="112"/>
    </row>
    <row r="87" spans="1:7" s="2" customFormat="1" x14ac:dyDescent="0.25">
      <c r="A87" s="61">
        <v>313</v>
      </c>
      <c r="B87" s="62" t="s">
        <v>73</v>
      </c>
      <c r="C87" s="63">
        <f>SUM(C88:C89)</f>
        <v>273267.94</v>
      </c>
      <c r="D87" s="63">
        <f>SUM(D88:D89)</f>
        <v>242090</v>
      </c>
      <c r="E87" s="63">
        <f>SUM(E88:E89)</f>
        <v>241612.88999999998</v>
      </c>
      <c r="F87" s="111">
        <f>E87/D87*100</f>
        <v>99.80292040150357</v>
      </c>
      <c r="G87" s="112">
        <f>E87/C87*100</f>
        <v>88.416112771955596</v>
      </c>
    </row>
    <row r="88" spans="1:7" s="3" customFormat="1" x14ac:dyDescent="0.25">
      <c r="A88" s="64">
        <v>3132</v>
      </c>
      <c r="B88" s="65" t="s">
        <v>74</v>
      </c>
      <c r="C88" s="66">
        <v>244197.98</v>
      </c>
      <c r="D88" s="67">
        <v>215025</v>
      </c>
      <c r="E88" s="66">
        <v>214590.4</v>
      </c>
      <c r="F88" s="111"/>
      <c r="G88" s="112"/>
    </row>
    <row r="89" spans="1:7" s="3" customFormat="1" x14ac:dyDescent="0.25">
      <c r="A89" s="64">
        <v>3133</v>
      </c>
      <c r="B89" s="65" t="s">
        <v>75</v>
      </c>
      <c r="C89" s="66">
        <v>29069.96</v>
      </c>
      <c r="D89" s="67">
        <v>27065</v>
      </c>
      <c r="E89" s="66">
        <v>27022.49</v>
      </c>
      <c r="F89" s="111"/>
      <c r="G89" s="112">
        <f>E89/C89*100</f>
        <v>92.956749854488976</v>
      </c>
    </row>
    <row r="90" spans="1:7" s="2" customFormat="1" x14ac:dyDescent="0.25">
      <c r="A90" s="61">
        <v>32</v>
      </c>
      <c r="B90" s="62" t="s">
        <v>76</v>
      </c>
      <c r="C90" s="63">
        <f>SUM(C91,C96,C103,C113,C115)</f>
        <v>2883311.6900000004</v>
      </c>
      <c r="D90" s="63">
        <f>SUM(D91,D96,D103,D113,D115)</f>
        <v>3018050</v>
      </c>
      <c r="E90" s="63">
        <f>SUM(E91,E96,E103,E113,E115,)</f>
        <v>3014586.46</v>
      </c>
      <c r="F90" s="111">
        <f>E90/D90*100</f>
        <v>99.885239144480707</v>
      </c>
      <c r="G90" s="112">
        <f>E90/C90*100</f>
        <v>104.55291637235375</v>
      </c>
    </row>
    <row r="91" spans="1:7" s="2" customFormat="1" x14ac:dyDescent="0.25">
      <c r="A91" s="61">
        <v>321</v>
      </c>
      <c r="B91" s="62" t="s">
        <v>77</v>
      </c>
      <c r="C91" s="63">
        <f>SUM(C92:C95)</f>
        <v>118774.58</v>
      </c>
      <c r="D91" s="63">
        <f>SUM(D92:D94)</f>
        <v>116100</v>
      </c>
      <c r="E91" s="63">
        <f>SUM(E92:E95)</f>
        <v>109425.5</v>
      </c>
      <c r="F91" s="111">
        <f>E91/D91*100</f>
        <v>94.251076658053407</v>
      </c>
      <c r="G91" s="112">
        <f>E91/C91*100</f>
        <v>92.128719798461916</v>
      </c>
    </row>
    <row r="92" spans="1:7" s="3" customFormat="1" x14ac:dyDescent="0.25">
      <c r="A92" s="64">
        <v>3211</v>
      </c>
      <c r="B92" s="65" t="s">
        <v>78</v>
      </c>
      <c r="C92" s="66">
        <v>6450.25</v>
      </c>
      <c r="D92" s="67">
        <v>21400</v>
      </c>
      <c r="E92" s="66">
        <v>22677</v>
      </c>
      <c r="F92" s="111"/>
      <c r="G92" s="112"/>
    </row>
    <row r="93" spans="1:7" s="3" customFormat="1" x14ac:dyDescent="0.25">
      <c r="A93" s="64">
        <v>3212</v>
      </c>
      <c r="B93" s="65" t="s">
        <v>79</v>
      </c>
      <c r="C93" s="66">
        <v>94478.83</v>
      </c>
      <c r="D93" s="67">
        <v>85200</v>
      </c>
      <c r="E93" s="66">
        <v>83286</v>
      </c>
      <c r="F93" s="111"/>
      <c r="G93" s="112"/>
    </row>
    <row r="94" spans="1:7" s="3" customFormat="1" x14ac:dyDescent="0.25">
      <c r="A94" s="64">
        <v>3213</v>
      </c>
      <c r="B94" s="65" t="s">
        <v>80</v>
      </c>
      <c r="C94" s="66">
        <v>5977.5</v>
      </c>
      <c r="D94" s="67">
        <v>9500</v>
      </c>
      <c r="E94" s="66">
        <v>3462.5</v>
      </c>
      <c r="F94" s="111"/>
      <c r="G94" s="112"/>
    </row>
    <row r="95" spans="1:7" s="3" customFormat="1" x14ac:dyDescent="0.25">
      <c r="A95" s="64">
        <v>3214</v>
      </c>
      <c r="B95" s="65" t="s">
        <v>184</v>
      </c>
      <c r="C95" s="66">
        <v>11868</v>
      </c>
      <c r="D95" s="67">
        <v>0</v>
      </c>
      <c r="E95" s="66">
        <v>0</v>
      </c>
      <c r="F95" s="111"/>
      <c r="G95" s="112"/>
    </row>
    <row r="96" spans="1:7" s="2" customFormat="1" x14ac:dyDescent="0.25">
      <c r="A96" s="61">
        <v>322</v>
      </c>
      <c r="B96" s="62" t="s">
        <v>81</v>
      </c>
      <c r="C96" s="63">
        <f>SUM(C97:C102)</f>
        <v>753807.3</v>
      </c>
      <c r="D96" s="63">
        <f>SUM(D97:D102)</f>
        <v>689600</v>
      </c>
      <c r="E96" s="63">
        <f>SUM(E97:E102)</f>
        <v>693316.08999999985</v>
      </c>
      <c r="F96" s="111">
        <f>E96/D96*100</f>
        <v>100.53887616009278</v>
      </c>
      <c r="G96" s="112">
        <f>E96/C96*100</f>
        <v>91.975242213759373</v>
      </c>
    </row>
    <row r="97" spans="1:7" s="3" customFormat="1" x14ac:dyDescent="0.25">
      <c r="A97" s="64">
        <v>3221</v>
      </c>
      <c r="B97" s="65" t="s">
        <v>82</v>
      </c>
      <c r="C97" s="66">
        <v>48527.06</v>
      </c>
      <c r="D97" s="67">
        <v>59600</v>
      </c>
      <c r="E97" s="66">
        <v>56787.45</v>
      </c>
      <c r="F97" s="111"/>
      <c r="G97" s="112"/>
    </row>
    <row r="98" spans="1:7" s="3" customFormat="1" x14ac:dyDescent="0.25">
      <c r="A98" s="64">
        <v>3222</v>
      </c>
      <c r="B98" s="65" t="s">
        <v>83</v>
      </c>
      <c r="C98" s="66">
        <v>0</v>
      </c>
      <c r="D98" s="67">
        <v>0</v>
      </c>
      <c r="E98" s="66">
        <v>0</v>
      </c>
      <c r="F98" s="111"/>
      <c r="G98" s="112"/>
    </row>
    <row r="99" spans="1:7" s="3" customFormat="1" x14ac:dyDescent="0.25">
      <c r="A99" s="64">
        <v>3223</v>
      </c>
      <c r="B99" s="65" t="s">
        <v>84</v>
      </c>
      <c r="C99" s="66">
        <v>636595.99</v>
      </c>
      <c r="D99" s="67">
        <v>569000</v>
      </c>
      <c r="E99" s="66">
        <v>581314</v>
      </c>
      <c r="F99" s="111"/>
      <c r="G99" s="112"/>
    </row>
    <row r="100" spans="1:7" s="3" customFormat="1" x14ac:dyDescent="0.25">
      <c r="A100" s="64">
        <v>3224</v>
      </c>
      <c r="B100" s="65" t="s">
        <v>85</v>
      </c>
      <c r="C100" s="66">
        <v>42154.239999999998</v>
      </c>
      <c r="D100" s="67">
        <v>50000</v>
      </c>
      <c r="E100" s="66">
        <v>44097.94</v>
      </c>
      <c r="F100" s="111"/>
      <c r="G100" s="112"/>
    </row>
    <row r="101" spans="1:7" s="3" customFormat="1" x14ac:dyDescent="0.25">
      <c r="A101" s="64">
        <v>3225</v>
      </c>
      <c r="B101" s="65" t="s">
        <v>86</v>
      </c>
      <c r="C101" s="66">
        <v>8324.06</v>
      </c>
      <c r="D101" s="67">
        <v>10000</v>
      </c>
      <c r="E101" s="66">
        <v>11116.7</v>
      </c>
      <c r="F101" s="111"/>
      <c r="G101" s="112"/>
    </row>
    <row r="102" spans="1:7" s="3" customFormat="1" x14ac:dyDescent="0.25">
      <c r="A102" s="64">
        <v>3227</v>
      </c>
      <c r="B102" s="65" t="s">
        <v>87</v>
      </c>
      <c r="C102" s="66">
        <v>18205.95</v>
      </c>
      <c r="D102" s="67">
        <v>1000</v>
      </c>
      <c r="E102" s="66">
        <v>0</v>
      </c>
      <c r="F102" s="111"/>
      <c r="G102" s="112"/>
    </row>
    <row r="103" spans="1:7" s="2" customFormat="1" x14ac:dyDescent="0.25">
      <c r="A103" s="61">
        <v>323</v>
      </c>
      <c r="B103" s="62" t="s">
        <v>88</v>
      </c>
      <c r="C103" s="63">
        <f>SUM(C104:C112)</f>
        <v>1650062.8700000003</v>
      </c>
      <c r="D103" s="63">
        <f>SUM(D104:D112)</f>
        <v>1509150</v>
      </c>
      <c r="E103" s="63">
        <f>SUM(E104:E112)</f>
        <v>1530033.7100000002</v>
      </c>
      <c r="F103" s="111">
        <f>E103/D103*100</f>
        <v>101.3838061160256</v>
      </c>
      <c r="G103" s="112">
        <f>E103/C103*100</f>
        <v>92.725782624270551</v>
      </c>
    </row>
    <row r="104" spans="1:7" s="3" customFormat="1" x14ac:dyDescent="0.25">
      <c r="A104" s="64">
        <v>3231</v>
      </c>
      <c r="B104" s="65" t="s">
        <v>89</v>
      </c>
      <c r="C104" s="66">
        <v>99036.97</v>
      </c>
      <c r="D104" s="67">
        <v>89000</v>
      </c>
      <c r="E104" s="66">
        <v>84583.12</v>
      </c>
      <c r="F104" s="111"/>
      <c r="G104" s="112"/>
    </row>
    <row r="105" spans="1:7" s="3" customFormat="1" x14ac:dyDescent="0.25">
      <c r="A105" s="64">
        <v>3232</v>
      </c>
      <c r="B105" s="65" t="s">
        <v>90</v>
      </c>
      <c r="C105" s="66">
        <v>1047530.38</v>
      </c>
      <c r="D105" s="67">
        <v>1021000</v>
      </c>
      <c r="E105" s="66">
        <v>1023200.25</v>
      </c>
      <c r="F105" s="111"/>
      <c r="G105" s="112"/>
    </row>
    <row r="106" spans="1:7" s="3" customFormat="1" x14ac:dyDescent="0.25">
      <c r="A106" s="64">
        <v>3233</v>
      </c>
      <c r="B106" s="65" t="s">
        <v>91</v>
      </c>
      <c r="C106" s="66">
        <v>35293.96</v>
      </c>
      <c r="D106" s="67">
        <v>61800</v>
      </c>
      <c r="E106" s="66">
        <v>60375.85</v>
      </c>
      <c r="F106" s="111"/>
      <c r="G106" s="112"/>
    </row>
    <row r="107" spans="1:7" s="3" customFormat="1" x14ac:dyDescent="0.25">
      <c r="A107" s="64">
        <v>3234</v>
      </c>
      <c r="B107" s="65" t="s">
        <v>92</v>
      </c>
      <c r="C107" s="66">
        <v>57118.78</v>
      </c>
      <c r="D107" s="67">
        <v>57000</v>
      </c>
      <c r="E107" s="66">
        <v>55680.14</v>
      </c>
      <c r="F107" s="111"/>
      <c r="G107" s="112"/>
    </row>
    <row r="108" spans="1:7" s="3" customFormat="1" x14ac:dyDescent="0.25">
      <c r="A108" s="64">
        <v>3235</v>
      </c>
      <c r="B108" s="65" t="s">
        <v>93</v>
      </c>
      <c r="C108" s="66">
        <v>17827.79</v>
      </c>
      <c r="D108" s="67">
        <v>13000</v>
      </c>
      <c r="E108" s="66">
        <v>13173.85</v>
      </c>
      <c r="F108" s="111"/>
      <c r="G108" s="112"/>
    </row>
    <row r="109" spans="1:7" s="3" customFormat="1" x14ac:dyDescent="0.25">
      <c r="A109" s="64">
        <v>3236</v>
      </c>
      <c r="B109" s="65" t="s">
        <v>94</v>
      </c>
      <c r="C109" s="66">
        <v>44362.52</v>
      </c>
      <c r="D109" s="67">
        <v>39000</v>
      </c>
      <c r="E109" s="66">
        <v>38446.5</v>
      </c>
      <c r="F109" s="111"/>
      <c r="G109" s="112"/>
    </row>
    <row r="110" spans="1:7" s="3" customFormat="1" x14ac:dyDescent="0.25">
      <c r="A110" s="64">
        <v>3237</v>
      </c>
      <c r="B110" s="65" t="s">
        <v>95</v>
      </c>
      <c r="C110" s="66">
        <v>136676.81</v>
      </c>
      <c r="D110" s="67">
        <v>22500</v>
      </c>
      <c r="E110" s="66">
        <v>68419.320000000007</v>
      </c>
      <c r="F110" s="111"/>
      <c r="G110" s="112"/>
    </row>
    <row r="111" spans="1:7" s="3" customFormat="1" x14ac:dyDescent="0.25">
      <c r="A111" s="64">
        <v>3238</v>
      </c>
      <c r="B111" s="65" t="s">
        <v>96</v>
      </c>
      <c r="C111" s="66">
        <v>100674.81</v>
      </c>
      <c r="D111" s="67">
        <v>102250</v>
      </c>
      <c r="E111" s="66">
        <v>99463.26</v>
      </c>
      <c r="F111" s="111"/>
      <c r="G111" s="112"/>
    </row>
    <row r="112" spans="1:7" s="3" customFormat="1" x14ac:dyDescent="0.25">
      <c r="A112" s="64">
        <v>3239</v>
      </c>
      <c r="B112" s="65" t="s">
        <v>97</v>
      </c>
      <c r="C112" s="66">
        <v>111540.85</v>
      </c>
      <c r="D112" s="67">
        <v>103600</v>
      </c>
      <c r="E112" s="66">
        <v>86691.42</v>
      </c>
      <c r="F112" s="111"/>
      <c r="G112" s="112"/>
    </row>
    <row r="113" spans="1:7" s="2" customFormat="1" x14ac:dyDescent="0.25">
      <c r="A113" s="61">
        <v>324</v>
      </c>
      <c r="B113" s="62" t="s">
        <v>98</v>
      </c>
      <c r="C113" s="63">
        <f>SUM(C114)</f>
        <v>0</v>
      </c>
      <c r="D113" s="63">
        <f>SUM(D114)</f>
        <v>0</v>
      </c>
      <c r="E113" s="63">
        <f>SUM(E114)</f>
        <v>6332.94</v>
      </c>
      <c r="F113" s="111">
        <v>0</v>
      </c>
      <c r="G113" s="112">
        <v>0</v>
      </c>
    </row>
    <row r="114" spans="1:7" s="3" customFormat="1" x14ac:dyDescent="0.25">
      <c r="A114" s="64">
        <v>3241</v>
      </c>
      <c r="B114" s="65" t="s">
        <v>98</v>
      </c>
      <c r="C114" s="66">
        <v>0</v>
      </c>
      <c r="D114" s="67">
        <v>0</v>
      </c>
      <c r="E114" s="66">
        <v>6332.94</v>
      </c>
      <c r="F114" s="111"/>
      <c r="G114" s="112"/>
    </row>
    <row r="115" spans="1:7" s="2" customFormat="1" x14ac:dyDescent="0.25">
      <c r="A115" s="61">
        <v>329</v>
      </c>
      <c r="B115" s="62" t="s">
        <v>99</v>
      </c>
      <c r="C115" s="63">
        <f>SUM(C116:C120)</f>
        <v>360666.94</v>
      </c>
      <c r="D115" s="63">
        <f>SUM(D116:D120)</f>
        <v>703200</v>
      </c>
      <c r="E115" s="63">
        <f>SUM(E116:E120)</f>
        <v>675478.22</v>
      </c>
      <c r="F115" s="111">
        <f>E115/D115*100</f>
        <v>96.057767349260516</v>
      </c>
      <c r="G115" s="112">
        <f>E115/C115*100</f>
        <v>187.28587100331401</v>
      </c>
    </row>
    <row r="116" spans="1:7" s="3" customFormat="1" x14ac:dyDescent="0.25">
      <c r="A116" s="64">
        <v>3291</v>
      </c>
      <c r="B116" s="65" t="s">
        <v>175</v>
      </c>
      <c r="C116" s="66">
        <v>220752.96</v>
      </c>
      <c r="D116" s="67">
        <v>396300</v>
      </c>
      <c r="E116" s="66">
        <v>357759.11</v>
      </c>
      <c r="F116" s="111"/>
      <c r="G116" s="112"/>
    </row>
    <row r="117" spans="1:7" s="3" customFormat="1" x14ac:dyDescent="0.25">
      <c r="A117" s="64">
        <v>3292</v>
      </c>
      <c r="B117" s="65" t="s">
        <v>100</v>
      </c>
      <c r="C117" s="66">
        <v>13755.67</v>
      </c>
      <c r="D117" s="67">
        <v>10000</v>
      </c>
      <c r="E117" s="66">
        <v>8236.42</v>
      </c>
      <c r="F117" s="111"/>
      <c r="G117" s="112"/>
    </row>
    <row r="118" spans="1:7" s="3" customFormat="1" x14ac:dyDescent="0.25">
      <c r="A118" s="64">
        <v>3293</v>
      </c>
      <c r="B118" s="65" t="s">
        <v>101</v>
      </c>
      <c r="C118" s="66">
        <v>33382.980000000003</v>
      </c>
      <c r="D118" s="67">
        <v>33700</v>
      </c>
      <c r="E118" s="66">
        <v>27058.29</v>
      </c>
      <c r="F118" s="111"/>
      <c r="G118" s="112"/>
    </row>
    <row r="119" spans="1:7" s="3" customFormat="1" x14ac:dyDescent="0.25">
      <c r="A119" s="64">
        <v>3294</v>
      </c>
      <c r="B119" s="65" t="s">
        <v>102</v>
      </c>
      <c r="C119" s="66">
        <v>300</v>
      </c>
      <c r="D119" s="67">
        <v>500</v>
      </c>
      <c r="E119" s="66">
        <v>240</v>
      </c>
      <c r="F119" s="111"/>
      <c r="G119" s="112"/>
    </row>
    <row r="120" spans="1:7" s="3" customFormat="1" x14ac:dyDescent="0.25">
      <c r="A120" s="64">
        <v>3299</v>
      </c>
      <c r="B120" s="65" t="s">
        <v>99</v>
      </c>
      <c r="C120" s="66">
        <v>92475.33</v>
      </c>
      <c r="D120" s="67">
        <v>262700</v>
      </c>
      <c r="E120" s="66">
        <v>282184.40000000002</v>
      </c>
      <c r="F120" s="111"/>
      <c r="G120" s="112"/>
    </row>
    <row r="121" spans="1:7" s="2" customFormat="1" x14ac:dyDescent="0.25">
      <c r="A121" s="61">
        <v>34</v>
      </c>
      <c r="B121" s="62" t="s">
        <v>103</v>
      </c>
      <c r="C121" s="63">
        <f>SUM(C122)</f>
        <v>18518.47</v>
      </c>
      <c r="D121" s="63">
        <f>SUM(D122)</f>
        <v>25000</v>
      </c>
      <c r="E121" s="63">
        <f>SUM(E122)</f>
        <v>21709.23</v>
      </c>
      <c r="F121" s="111">
        <f>E121/D121*100</f>
        <v>86.836919999999992</v>
      </c>
      <c r="G121" s="112">
        <f>E121/C121*100</f>
        <v>117.23014914299074</v>
      </c>
    </row>
    <row r="122" spans="1:7" s="2" customFormat="1" x14ac:dyDescent="0.25">
      <c r="A122" s="61">
        <v>343</v>
      </c>
      <c r="B122" s="62" t="s">
        <v>104</v>
      </c>
      <c r="C122" s="63">
        <f>SUM(C123:C125)</f>
        <v>18518.47</v>
      </c>
      <c r="D122" s="63">
        <f>SUM(D123:D125)</f>
        <v>25000</v>
      </c>
      <c r="E122" s="63">
        <f>SUM(E123:E125)</f>
        <v>21709.23</v>
      </c>
      <c r="F122" s="111">
        <f>E122/D122*100</f>
        <v>86.836919999999992</v>
      </c>
      <c r="G122" s="112">
        <f>E122/C122*100</f>
        <v>117.23014914299074</v>
      </c>
    </row>
    <row r="123" spans="1:7" s="3" customFormat="1" x14ac:dyDescent="0.25">
      <c r="A123" s="64">
        <v>3431</v>
      </c>
      <c r="B123" s="65" t="s">
        <v>105</v>
      </c>
      <c r="C123" s="66">
        <v>12980.07</v>
      </c>
      <c r="D123" s="67">
        <v>12000</v>
      </c>
      <c r="E123" s="66">
        <v>11093.66</v>
      </c>
      <c r="F123" s="111"/>
      <c r="G123" s="112"/>
    </row>
    <row r="124" spans="1:7" s="3" customFormat="1" x14ac:dyDescent="0.25">
      <c r="A124" s="64">
        <v>3433</v>
      </c>
      <c r="B124" s="65" t="s">
        <v>106</v>
      </c>
      <c r="C124" s="66">
        <v>2830.82</v>
      </c>
      <c r="D124" s="67">
        <v>10000</v>
      </c>
      <c r="E124" s="66">
        <v>7993.66</v>
      </c>
      <c r="F124" s="111"/>
      <c r="G124" s="112"/>
    </row>
    <row r="125" spans="1:7" s="3" customFormat="1" x14ac:dyDescent="0.25">
      <c r="A125" s="64">
        <v>3434</v>
      </c>
      <c r="B125" s="65" t="s">
        <v>107</v>
      </c>
      <c r="C125" s="66">
        <v>2707.58</v>
      </c>
      <c r="D125" s="67">
        <v>3000</v>
      </c>
      <c r="E125" s="66">
        <v>2621.91</v>
      </c>
      <c r="F125" s="111"/>
      <c r="G125" s="112"/>
    </row>
    <row r="126" spans="1:7" s="2" customFormat="1" x14ac:dyDescent="0.25">
      <c r="A126" s="61">
        <v>35</v>
      </c>
      <c r="B126" s="62" t="s">
        <v>108</v>
      </c>
      <c r="C126" s="63">
        <f t="shared" ref="C126:E127" si="2">SUM(C127)</f>
        <v>23842.29</v>
      </c>
      <c r="D126" s="63">
        <f t="shared" si="2"/>
        <v>57000</v>
      </c>
      <c r="E126" s="63">
        <f t="shared" si="2"/>
        <v>73506.55</v>
      </c>
      <c r="F126" s="111">
        <f>E126/D126*100</f>
        <v>128.95885964912281</v>
      </c>
      <c r="G126" s="112">
        <f>E126/C126*100</f>
        <v>308.3032292619543</v>
      </c>
    </row>
    <row r="127" spans="1:7" s="2" customFormat="1" ht="30" x14ac:dyDescent="0.25">
      <c r="A127" s="61">
        <v>352</v>
      </c>
      <c r="B127" s="62" t="s">
        <v>109</v>
      </c>
      <c r="C127" s="63">
        <f t="shared" si="2"/>
        <v>23842.29</v>
      </c>
      <c r="D127" s="63">
        <f t="shared" si="2"/>
        <v>57000</v>
      </c>
      <c r="E127" s="63">
        <f t="shared" si="2"/>
        <v>73506.55</v>
      </c>
      <c r="F127" s="111">
        <f>E127/D127*100</f>
        <v>128.95885964912281</v>
      </c>
      <c r="G127" s="112">
        <f>E127/C127*100</f>
        <v>308.3032292619543</v>
      </c>
    </row>
    <row r="128" spans="1:7" s="3" customFormat="1" x14ac:dyDescent="0.25">
      <c r="A128" s="64">
        <v>3523</v>
      </c>
      <c r="B128" s="65" t="s">
        <v>110</v>
      </c>
      <c r="C128" s="66">
        <v>23842.29</v>
      </c>
      <c r="D128" s="67">
        <v>57000</v>
      </c>
      <c r="E128" s="66">
        <v>73506.55</v>
      </c>
      <c r="F128" s="111"/>
      <c r="G128" s="112"/>
    </row>
    <row r="129" spans="1:7" s="2" customFormat="1" x14ac:dyDescent="0.25">
      <c r="A129" s="61">
        <v>36</v>
      </c>
      <c r="B129" s="62" t="s">
        <v>111</v>
      </c>
      <c r="C129" s="63">
        <f t="shared" ref="C129:E130" si="3">SUM(C130)</f>
        <v>42758.55</v>
      </c>
      <c r="D129" s="63">
        <f t="shared" si="3"/>
        <v>66000</v>
      </c>
      <c r="E129" s="63">
        <f t="shared" si="3"/>
        <v>65878</v>
      </c>
      <c r="F129" s="111">
        <f>E129/D129*100</f>
        <v>99.815151515151513</v>
      </c>
      <c r="G129" s="112">
        <f>E129/C129*100</f>
        <v>154.0697708411534</v>
      </c>
    </row>
    <row r="130" spans="1:7" s="2" customFormat="1" x14ac:dyDescent="0.25">
      <c r="A130" s="61">
        <v>363</v>
      </c>
      <c r="B130" s="62" t="s">
        <v>112</v>
      </c>
      <c r="C130" s="63">
        <f t="shared" si="3"/>
        <v>42758.55</v>
      </c>
      <c r="D130" s="63">
        <f t="shared" si="3"/>
        <v>66000</v>
      </c>
      <c r="E130" s="63">
        <f t="shared" si="3"/>
        <v>65878</v>
      </c>
      <c r="F130" s="111">
        <f>E130/D130*100</f>
        <v>99.815151515151513</v>
      </c>
      <c r="G130" s="112">
        <f>E130/C130*100</f>
        <v>154.0697708411534</v>
      </c>
    </row>
    <row r="131" spans="1:7" s="3" customFormat="1" x14ac:dyDescent="0.25">
      <c r="A131" s="64">
        <v>3631</v>
      </c>
      <c r="B131" s="65" t="s">
        <v>113</v>
      </c>
      <c r="C131" s="66">
        <v>42758.55</v>
      </c>
      <c r="D131" s="67">
        <v>66000</v>
      </c>
      <c r="E131" s="66">
        <v>65878</v>
      </c>
      <c r="F131" s="111"/>
      <c r="G131" s="112"/>
    </row>
    <row r="132" spans="1:7" s="2" customFormat="1" ht="18" customHeight="1" x14ac:dyDescent="0.25">
      <c r="A132" s="61">
        <v>37</v>
      </c>
      <c r="B132" s="62" t="s">
        <v>114</v>
      </c>
      <c r="C132" s="63">
        <f t="shared" ref="C132:E133" si="4">SUM(C133)</f>
        <v>332843.44</v>
      </c>
      <c r="D132" s="63">
        <f t="shared" si="4"/>
        <v>365000</v>
      </c>
      <c r="E132" s="63">
        <f t="shared" si="4"/>
        <v>375098.49</v>
      </c>
      <c r="F132" s="111">
        <f>E132/D132*100</f>
        <v>102.76670958904108</v>
      </c>
      <c r="G132" s="112">
        <f>E132/C132*100</f>
        <v>112.69517284162187</v>
      </c>
    </row>
    <row r="133" spans="1:7" s="2" customFormat="1" x14ac:dyDescent="0.25">
      <c r="A133" s="61">
        <v>372</v>
      </c>
      <c r="B133" s="62" t="s">
        <v>115</v>
      </c>
      <c r="C133" s="63">
        <f t="shared" si="4"/>
        <v>332843.44</v>
      </c>
      <c r="D133" s="63">
        <f t="shared" si="4"/>
        <v>365000</v>
      </c>
      <c r="E133" s="63">
        <f t="shared" si="4"/>
        <v>375098.49</v>
      </c>
      <c r="F133" s="111">
        <f>E133/D133*100</f>
        <v>102.76670958904108</v>
      </c>
      <c r="G133" s="112">
        <f>E133/C133*100</f>
        <v>112.69517284162187</v>
      </c>
    </row>
    <row r="134" spans="1:7" s="3" customFormat="1" x14ac:dyDescent="0.25">
      <c r="A134" s="64">
        <v>3721</v>
      </c>
      <c r="B134" s="65" t="s">
        <v>116</v>
      </c>
      <c r="C134" s="66">
        <v>332843.44</v>
      </c>
      <c r="D134" s="67">
        <v>365000</v>
      </c>
      <c r="E134" s="66">
        <v>375098.49</v>
      </c>
      <c r="F134" s="111"/>
      <c r="G134" s="112"/>
    </row>
    <row r="135" spans="1:7" s="2" customFormat="1" x14ac:dyDescent="0.25">
      <c r="A135" s="61">
        <v>38</v>
      </c>
      <c r="B135" s="62" t="s">
        <v>117</v>
      </c>
      <c r="C135" s="63">
        <f>SUM(C136,C138,C140,C142)</f>
        <v>1452584.9400000002</v>
      </c>
      <c r="D135" s="63">
        <f>SUM(D136,D138,D140,D142)</f>
        <v>1345000</v>
      </c>
      <c r="E135" s="63">
        <f>SUM(E136,E138,E140,E142)</f>
        <v>1339974.18</v>
      </c>
      <c r="F135" s="111">
        <f>E135/D135*100</f>
        <v>99.626333085501855</v>
      </c>
      <c r="G135" s="112">
        <f>E135/C135*100</f>
        <v>92.247561096151784</v>
      </c>
    </row>
    <row r="136" spans="1:7" s="2" customFormat="1" x14ac:dyDescent="0.25">
      <c r="A136" s="61">
        <v>381</v>
      </c>
      <c r="B136" s="62" t="s">
        <v>118</v>
      </c>
      <c r="C136" s="63">
        <f>SUM(C137)</f>
        <v>1403944.84</v>
      </c>
      <c r="D136" s="63">
        <f>SUM(D137)</f>
        <v>1320000</v>
      </c>
      <c r="E136" s="63">
        <f>SUM(E137)</f>
        <v>1319974.18</v>
      </c>
      <c r="F136" s="111">
        <f>E136/D136*100</f>
        <v>99.998043939393938</v>
      </c>
      <c r="G136" s="112">
        <f>E136/C136*100</f>
        <v>94.01894877864288</v>
      </c>
    </row>
    <row r="137" spans="1:7" s="3" customFormat="1" x14ac:dyDescent="0.25">
      <c r="A137" s="64">
        <v>3811</v>
      </c>
      <c r="B137" s="65" t="s">
        <v>119</v>
      </c>
      <c r="C137" s="66">
        <v>1403944.84</v>
      </c>
      <c r="D137" s="67">
        <v>1320000</v>
      </c>
      <c r="E137" s="66">
        <v>1319974.18</v>
      </c>
      <c r="F137" s="111"/>
      <c r="G137" s="112"/>
    </row>
    <row r="138" spans="1:7" s="2" customFormat="1" x14ac:dyDescent="0.25">
      <c r="A138" s="61">
        <v>382</v>
      </c>
      <c r="B138" s="62" t="s">
        <v>120</v>
      </c>
      <c r="C138" s="63">
        <f>SUM(C139)</f>
        <v>48640.1</v>
      </c>
      <c r="D138" s="63">
        <f>SUM(D139)</f>
        <v>20000</v>
      </c>
      <c r="E138" s="63">
        <f>SUM(E139)</f>
        <v>20000</v>
      </c>
      <c r="F138" s="111">
        <f>E138/D138*100</f>
        <v>100</v>
      </c>
      <c r="G138" s="112">
        <f>E138/C138*100</f>
        <v>41.118336516577884</v>
      </c>
    </row>
    <row r="139" spans="1:7" s="3" customFormat="1" x14ac:dyDescent="0.25">
      <c r="A139" s="64">
        <v>3821</v>
      </c>
      <c r="B139" s="65" t="s">
        <v>121</v>
      </c>
      <c r="C139" s="66">
        <v>48640.1</v>
      </c>
      <c r="D139" s="67">
        <v>20000</v>
      </c>
      <c r="E139" s="66">
        <v>20000</v>
      </c>
      <c r="F139" s="111"/>
      <c r="G139" s="112"/>
    </row>
    <row r="140" spans="1:7" s="2" customFormat="1" x14ac:dyDescent="0.25">
      <c r="A140" s="61">
        <v>383</v>
      </c>
      <c r="B140" s="62" t="s">
        <v>122</v>
      </c>
      <c r="C140" s="63">
        <f>SUM(C141)</f>
        <v>0</v>
      </c>
      <c r="D140" s="63">
        <f>SUM(D141)</f>
        <v>0</v>
      </c>
      <c r="E140" s="63">
        <f>SUM(E141)</f>
        <v>0</v>
      </c>
      <c r="F140" s="111">
        <v>0</v>
      </c>
      <c r="G140" s="112">
        <v>0</v>
      </c>
    </row>
    <row r="141" spans="1:7" s="3" customFormat="1" x14ac:dyDescent="0.25">
      <c r="A141" s="64">
        <v>3831</v>
      </c>
      <c r="B141" s="65" t="s">
        <v>123</v>
      </c>
      <c r="C141" s="66">
        <v>0</v>
      </c>
      <c r="D141" s="67">
        <v>0</v>
      </c>
      <c r="E141" s="66">
        <v>0</v>
      </c>
      <c r="F141" s="111"/>
      <c r="G141" s="112"/>
    </row>
    <row r="142" spans="1:7" s="2" customFormat="1" x14ac:dyDescent="0.25">
      <c r="A142" s="61">
        <v>385</v>
      </c>
      <c r="B142" s="62" t="s">
        <v>124</v>
      </c>
      <c r="C142" s="63">
        <f>SUM(C143)</f>
        <v>0</v>
      </c>
      <c r="D142" s="63">
        <f>SUM(D143)</f>
        <v>5000</v>
      </c>
      <c r="E142" s="63">
        <f>SUM(E143)</f>
        <v>0</v>
      </c>
      <c r="F142" s="111">
        <v>0</v>
      </c>
      <c r="G142" s="112">
        <v>0</v>
      </c>
    </row>
    <row r="143" spans="1:7" s="3" customFormat="1" x14ac:dyDescent="0.25">
      <c r="A143" s="64">
        <v>3851</v>
      </c>
      <c r="B143" s="65" t="s">
        <v>125</v>
      </c>
      <c r="C143" s="66">
        <v>0</v>
      </c>
      <c r="D143" s="67">
        <v>5000</v>
      </c>
      <c r="E143" s="66">
        <v>0</v>
      </c>
      <c r="F143" s="111"/>
      <c r="G143" s="112"/>
    </row>
    <row r="144" spans="1:7" x14ac:dyDescent="0.25">
      <c r="A144" s="58">
        <v>4</v>
      </c>
      <c r="B144" s="59" t="s">
        <v>126</v>
      </c>
      <c r="C144" s="60">
        <f>SUM(C145,C149)</f>
        <v>1335258.1800000002</v>
      </c>
      <c r="D144" s="60">
        <f>SUM(D145,D149)</f>
        <v>1474910</v>
      </c>
      <c r="E144" s="60">
        <f>SUM(E145,E149)</f>
        <v>1512209.95</v>
      </c>
      <c r="F144" s="109">
        <f>E144/D144*100</f>
        <v>102.52896447918856</v>
      </c>
      <c r="G144" s="110">
        <f>E144/C144*100</f>
        <v>113.25225133614234</v>
      </c>
    </row>
    <row r="145" spans="1:7" s="2" customFormat="1" x14ac:dyDescent="0.25">
      <c r="A145" s="61">
        <v>41</v>
      </c>
      <c r="B145" s="62" t="s">
        <v>127</v>
      </c>
      <c r="C145" s="63">
        <f>SUM(C146)</f>
        <v>121225</v>
      </c>
      <c r="D145" s="63">
        <f>SUM(D146)</f>
        <v>463700</v>
      </c>
      <c r="E145" s="63">
        <f>SUM(E146)</f>
        <v>495300</v>
      </c>
      <c r="F145" s="111">
        <f>E145/D145*100</f>
        <v>106.81475091654087</v>
      </c>
      <c r="G145" s="112">
        <f>E145/C145*100</f>
        <v>408.5790884718499</v>
      </c>
    </row>
    <row r="146" spans="1:7" s="2" customFormat="1" x14ac:dyDescent="0.25">
      <c r="A146" s="61">
        <v>412</v>
      </c>
      <c r="B146" s="62" t="s">
        <v>128</v>
      </c>
      <c r="C146" s="63">
        <f>SUM(C147:C148)</f>
        <v>121225</v>
      </c>
      <c r="D146" s="63">
        <f>SUM(D147:D148)</f>
        <v>463700</v>
      </c>
      <c r="E146" s="63">
        <f>SUM(E147:E148)</f>
        <v>495300</v>
      </c>
      <c r="F146" s="111">
        <f>E146/D146*100</f>
        <v>106.81475091654087</v>
      </c>
      <c r="G146" s="112">
        <f>E146/C146*100</f>
        <v>408.5790884718499</v>
      </c>
    </row>
    <row r="147" spans="1:7" s="2" customFormat="1" x14ac:dyDescent="0.25">
      <c r="A147" s="120">
        <v>4123</v>
      </c>
      <c r="B147" s="121" t="s">
        <v>209</v>
      </c>
      <c r="C147" s="122">
        <v>0</v>
      </c>
      <c r="D147" s="67">
        <v>3700</v>
      </c>
      <c r="E147" s="123">
        <v>3675</v>
      </c>
      <c r="F147" s="111"/>
      <c r="G147" s="112"/>
    </row>
    <row r="148" spans="1:7" s="3" customFormat="1" x14ac:dyDescent="0.25">
      <c r="A148" s="64">
        <v>4126</v>
      </c>
      <c r="B148" s="65" t="s">
        <v>129</v>
      </c>
      <c r="C148" s="66">
        <v>121225</v>
      </c>
      <c r="D148" s="67">
        <v>460000</v>
      </c>
      <c r="E148" s="66">
        <v>491625</v>
      </c>
      <c r="F148" s="111"/>
      <c r="G148" s="112"/>
    </row>
    <row r="149" spans="1:7" s="2" customFormat="1" x14ac:dyDescent="0.25">
      <c r="A149" s="61">
        <v>42</v>
      </c>
      <c r="B149" s="62" t="s">
        <v>130</v>
      </c>
      <c r="C149" s="63">
        <f>SUM(C150,C154,C158)</f>
        <v>1214033.1800000002</v>
      </c>
      <c r="D149" s="63">
        <f>SUM(D150,D154,D158)</f>
        <v>1011210</v>
      </c>
      <c r="E149" s="63">
        <f>SUM(E150,E154,E158)</f>
        <v>1016909.95</v>
      </c>
      <c r="F149" s="111">
        <f>E149/D149*100</f>
        <v>100.56367618991109</v>
      </c>
      <c r="G149" s="112">
        <f>E149/C149*100</f>
        <v>83.762945424605263</v>
      </c>
    </row>
    <row r="150" spans="1:7" s="2" customFormat="1" x14ac:dyDescent="0.25">
      <c r="A150" s="61">
        <v>421</v>
      </c>
      <c r="B150" s="62" t="s">
        <v>131</v>
      </c>
      <c r="C150" s="63">
        <f>SUM(C151:C153)</f>
        <v>1171675.6800000002</v>
      </c>
      <c r="D150" s="63">
        <f>SUM(D151:D153)</f>
        <v>916000</v>
      </c>
      <c r="E150" s="63">
        <f>SUM(E151:E153)</f>
        <v>936483.39</v>
      </c>
      <c r="F150" s="111">
        <f>E150/D150*100</f>
        <v>102.23617794759825</v>
      </c>
      <c r="G150" s="112">
        <f>E150/C150*100</f>
        <v>79.926843749116642</v>
      </c>
    </row>
    <row r="151" spans="1:7" s="3" customFormat="1" x14ac:dyDescent="0.25">
      <c r="A151" s="64">
        <v>4212</v>
      </c>
      <c r="B151" s="65" t="s">
        <v>132</v>
      </c>
      <c r="C151" s="66">
        <v>468166.07</v>
      </c>
      <c r="D151" s="67">
        <v>330000</v>
      </c>
      <c r="E151" s="66">
        <v>360314.26</v>
      </c>
      <c r="F151" s="111"/>
      <c r="G151" s="112"/>
    </row>
    <row r="152" spans="1:7" s="3" customFormat="1" x14ac:dyDescent="0.25">
      <c r="A152" s="64">
        <v>4213</v>
      </c>
      <c r="B152" s="65" t="s">
        <v>133</v>
      </c>
      <c r="C152" s="66">
        <v>600766.77</v>
      </c>
      <c r="D152" s="67">
        <v>270000</v>
      </c>
      <c r="E152" s="66">
        <v>260481.63</v>
      </c>
      <c r="F152" s="111"/>
      <c r="G152" s="112"/>
    </row>
    <row r="153" spans="1:7" s="3" customFormat="1" x14ac:dyDescent="0.25">
      <c r="A153" s="64">
        <v>4214</v>
      </c>
      <c r="B153" s="65" t="s">
        <v>134</v>
      </c>
      <c r="C153" s="66">
        <v>102742.84</v>
      </c>
      <c r="D153" s="67">
        <v>316000</v>
      </c>
      <c r="E153" s="66">
        <v>315687.5</v>
      </c>
      <c r="F153" s="111"/>
      <c r="G153" s="112"/>
    </row>
    <row r="154" spans="1:7" s="2" customFormat="1" x14ac:dyDescent="0.25">
      <c r="A154" s="61">
        <v>422</v>
      </c>
      <c r="B154" s="62" t="s">
        <v>135</v>
      </c>
      <c r="C154" s="63">
        <f>SUM(C155:C157)</f>
        <v>32357.5</v>
      </c>
      <c r="D154" s="63">
        <f>SUM(D155:D157)</f>
        <v>81210</v>
      </c>
      <c r="E154" s="63">
        <f>SUM(E155:E157)</f>
        <v>70426.559999999998</v>
      </c>
      <c r="F154" s="111">
        <f>E154/D154*100</f>
        <v>86.721536756557072</v>
      </c>
      <c r="G154" s="112">
        <f>E154/C154*100</f>
        <v>217.65142548095494</v>
      </c>
    </row>
    <row r="155" spans="1:7" s="3" customFormat="1" x14ac:dyDescent="0.25">
      <c r="A155" s="64">
        <v>4221</v>
      </c>
      <c r="B155" s="65" t="s">
        <v>136</v>
      </c>
      <c r="C155" s="66">
        <v>21637.5</v>
      </c>
      <c r="D155" s="67">
        <v>71210</v>
      </c>
      <c r="E155" s="66">
        <v>70426.559999999998</v>
      </c>
      <c r="F155" s="111"/>
      <c r="G155" s="112"/>
    </row>
    <row r="156" spans="1:7" s="3" customFormat="1" x14ac:dyDescent="0.25">
      <c r="A156" s="64">
        <v>4223</v>
      </c>
      <c r="B156" s="65" t="s">
        <v>137</v>
      </c>
      <c r="C156" s="66">
        <v>600</v>
      </c>
      <c r="D156" s="67">
        <v>10000</v>
      </c>
      <c r="E156" s="66">
        <v>0</v>
      </c>
      <c r="F156" s="111"/>
      <c r="G156" s="112"/>
    </row>
    <row r="157" spans="1:7" s="3" customFormat="1" x14ac:dyDescent="0.25">
      <c r="A157" s="64">
        <v>4227</v>
      </c>
      <c r="B157" s="65" t="s">
        <v>138</v>
      </c>
      <c r="C157" s="66">
        <v>10120</v>
      </c>
      <c r="D157" s="67">
        <v>0</v>
      </c>
      <c r="E157" s="66">
        <v>0</v>
      </c>
      <c r="F157" s="111"/>
      <c r="G157" s="112"/>
    </row>
    <row r="158" spans="1:7" s="2" customFormat="1" x14ac:dyDescent="0.25">
      <c r="A158" s="61">
        <v>424</v>
      </c>
      <c r="B158" s="62" t="s">
        <v>139</v>
      </c>
      <c r="C158" s="63">
        <f>SUM(C159)</f>
        <v>10000</v>
      </c>
      <c r="D158" s="63">
        <f>SUM(D159)</f>
        <v>14000</v>
      </c>
      <c r="E158" s="63">
        <f>SUM(E159)</f>
        <v>10000</v>
      </c>
      <c r="F158" s="111">
        <f>E158/D158*100</f>
        <v>71.428571428571431</v>
      </c>
      <c r="G158" s="112">
        <f>E158/C158*100</f>
        <v>100</v>
      </c>
    </row>
    <row r="159" spans="1:7" s="3" customFormat="1" x14ac:dyDescent="0.25">
      <c r="A159" s="64">
        <v>4241</v>
      </c>
      <c r="B159" s="65" t="s">
        <v>140</v>
      </c>
      <c r="C159" s="66">
        <v>10000</v>
      </c>
      <c r="D159" s="67">
        <v>14000</v>
      </c>
      <c r="E159" s="66">
        <v>10000</v>
      </c>
      <c r="F159" s="66"/>
      <c r="G159" s="68"/>
    </row>
    <row r="160" spans="1:7" x14ac:dyDescent="0.25">
      <c r="A160" s="51" t="s">
        <v>13</v>
      </c>
      <c r="B160" s="52"/>
      <c r="C160" s="52"/>
      <c r="D160" s="52"/>
      <c r="E160" s="52"/>
      <c r="F160" s="52"/>
      <c r="G160" s="69"/>
    </row>
    <row r="161" spans="1:7" x14ac:dyDescent="0.25">
      <c r="A161" s="51" t="s">
        <v>14</v>
      </c>
      <c r="B161" s="52" t="s">
        <v>15</v>
      </c>
      <c r="C161" s="53" t="s">
        <v>4</v>
      </c>
      <c r="D161" s="53" t="s">
        <v>3</v>
      </c>
      <c r="E161" s="53" t="s">
        <v>4</v>
      </c>
      <c r="F161" s="52"/>
      <c r="G161" s="69"/>
    </row>
    <row r="162" spans="1:7" x14ac:dyDescent="0.25">
      <c r="A162" s="70" t="s">
        <v>10</v>
      </c>
      <c r="B162" s="71"/>
      <c r="C162" s="71"/>
      <c r="D162" s="71"/>
      <c r="E162" s="71"/>
      <c r="F162" s="71"/>
      <c r="G162" s="72"/>
    </row>
    <row r="185" spans="9:9" x14ac:dyDescent="0.25">
      <c r="I185" s="4"/>
    </row>
  </sheetData>
  <mergeCells count="1">
    <mergeCell ref="A4:F4"/>
  </mergeCells>
  <phoneticPr fontId="7" type="noConversion"/>
  <pageMargins left="0.47" right="0.31496062992125984" top="0.74803149606299213" bottom="0.89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topLeftCell="A190" zoomScaleNormal="100" workbookViewId="0">
      <selection activeCell="E12" sqref="E12"/>
    </sheetView>
  </sheetViews>
  <sheetFormatPr defaultRowHeight="15" x14ac:dyDescent="0.25"/>
  <cols>
    <col min="1" max="1" width="7.42578125" customWidth="1"/>
    <col min="2" max="2" width="54.28515625" customWidth="1"/>
    <col min="3" max="3" width="12.85546875" customWidth="1"/>
    <col min="4" max="4" width="13.28515625" customWidth="1"/>
    <col min="5" max="5" width="12.42578125" customWidth="1"/>
    <col min="6" max="6" width="8.42578125" customWidth="1"/>
    <col min="7" max="7" width="7.5703125" customWidth="1"/>
  </cols>
  <sheetData>
    <row r="1" spans="1:7" ht="18.75" x14ac:dyDescent="0.3">
      <c r="A1" s="5" t="s">
        <v>0</v>
      </c>
      <c r="B1" s="6"/>
    </row>
    <row r="2" spans="1:7" ht="18.75" x14ac:dyDescent="0.3">
      <c r="A2" s="5" t="s">
        <v>1</v>
      </c>
      <c r="B2" s="6"/>
    </row>
    <row r="3" spans="1:7" ht="18.75" x14ac:dyDescent="0.3">
      <c r="A3" s="159"/>
      <c r="B3" s="160"/>
      <c r="C3" s="160"/>
      <c r="D3" s="160"/>
      <c r="E3" s="160"/>
      <c r="F3" s="160"/>
    </row>
    <row r="4" spans="1:7" ht="18.75" x14ac:dyDescent="0.3">
      <c r="A4" s="159" t="s">
        <v>208</v>
      </c>
      <c r="B4" s="160"/>
      <c r="C4" s="160"/>
      <c r="D4" s="160"/>
      <c r="E4" s="160"/>
      <c r="F4" s="160"/>
    </row>
    <row r="5" spans="1:7" ht="18.75" x14ac:dyDescent="0.3">
      <c r="A5" s="149"/>
      <c r="B5" s="150"/>
      <c r="C5" s="150"/>
      <c r="D5" s="150"/>
      <c r="E5" s="150"/>
      <c r="F5" s="150"/>
    </row>
    <row r="6" spans="1:7" ht="15.75" x14ac:dyDescent="0.25">
      <c r="A6" s="153" t="s">
        <v>221</v>
      </c>
    </row>
    <row r="7" spans="1:7" ht="18.75" x14ac:dyDescent="0.3">
      <c r="A7" s="152"/>
    </row>
    <row r="8" spans="1:7" x14ac:dyDescent="0.25">
      <c r="A8" s="49" t="s">
        <v>13</v>
      </c>
      <c r="B8" s="50"/>
      <c r="C8" s="50"/>
      <c r="D8" s="50"/>
      <c r="E8" s="50"/>
      <c r="F8" s="50"/>
      <c r="G8" s="135"/>
    </row>
    <row r="9" spans="1:7" x14ac:dyDescent="0.25">
      <c r="A9" s="51" t="s">
        <v>14</v>
      </c>
      <c r="B9" s="52" t="s">
        <v>141</v>
      </c>
      <c r="C9" s="125" t="s">
        <v>189</v>
      </c>
      <c r="D9" s="125" t="s">
        <v>220</v>
      </c>
      <c r="E9" s="125" t="s">
        <v>205</v>
      </c>
      <c r="F9" s="125" t="s">
        <v>142</v>
      </c>
      <c r="G9" s="136" t="s">
        <v>142</v>
      </c>
    </row>
    <row r="10" spans="1:7" x14ac:dyDescent="0.25">
      <c r="A10" s="124">
        <v>1</v>
      </c>
      <c r="B10" s="53">
        <v>2</v>
      </c>
      <c r="C10" s="53">
        <v>3</v>
      </c>
      <c r="D10" s="53">
        <v>4</v>
      </c>
      <c r="E10" s="53">
        <v>5</v>
      </c>
      <c r="F10" s="53" t="s">
        <v>206</v>
      </c>
      <c r="G10" s="137" t="s">
        <v>207</v>
      </c>
    </row>
    <row r="11" spans="1:7" x14ac:dyDescent="0.25">
      <c r="A11" s="73" t="s">
        <v>143</v>
      </c>
      <c r="B11" s="74"/>
      <c r="C11" s="75">
        <f>SUM(C12,C39,C148)</f>
        <v>8123130.0300000012</v>
      </c>
      <c r="D11" s="75">
        <f>SUM(D12,D39,D148)</f>
        <v>8247550</v>
      </c>
      <c r="E11" s="75">
        <f>SUM(E12,E39,E148)</f>
        <v>8293796.5799999991</v>
      </c>
      <c r="F11" s="126">
        <f t="shared" ref="F11:F16" si="0">E11/D11*100</f>
        <v>100.56073112621323</v>
      </c>
      <c r="G11" s="138">
        <f t="shared" ref="G11:G16" si="1">E11/C11*100</f>
        <v>102.10099492892148</v>
      </c>
    </row>
    <row r="12" spans="1:7" x14ac:dyDescent="0.25">
      <c r="A12" s="76" t="s">
        <v>144</v>
      </c>
      <c r="B12" s="77"/>
      <c r="C12" s="78">
        <f>SUM(C13,C34)</f>
        <v>751383.49</v>
      </c>
      <c r="D12" s="78">
        <f>SUM(D13,D34)</f>
        <v>923625</v>
      </c>
      <c r="E12" s="78">
        <f>SUM(E13,E34)</f>
        <v>922336.72</v>
      </c>
      <c r="F12" s="127">
        <f t="shared" si="0"/>
        <v>99.860519150087967</v>
      </c>
      <c r="G12" s="139">
        <f t="shared" si="1"/>
        <v>122.7517948258352</v>
      </c>
    </row>
    <row r="13" spans="1:7" x14ac:dyDescent="0.25">
      <c r="A13" s="79" t="s">
        <v>145</v>
      </c>
      <c r="B13" s="80"/>
      <c r="C13" s="81">
        <f>SUM(C14,C28)</f>
        <v>706383.49</v>
      </c>
      <c r="D13" s="81">
        <f>SUM(D14,D28)</f>
        <v>887625</v>
      </c>
      <c r="E13" s="81">
        <f>SUM(E14,E28)</f>
        <v>887586.72</v>
      </c>
      <c r="F13" s="128">
        <f t="shared" si="0"/>
        <v>99.995687367976345</v>
      </c>
      <c r="G13" s="140">
        <f t="shared" si="1"/>
        <v>125.65224592097984</v>
      </c>
    </row>
    <row r="14" spans="1:7" x14ac:dyDescent="0.25">
      <c r="A14" s="54" t="s">
        <v>146</v>
      </c>
      <c r="B14" s="55"/>
      <c r="C14" s="57">
        <f>SUM(C15)</f>
        <v>487550.93</v>
      </c>
      <c r="D14" s="57">
        <f>SUM(D15)</f>
        <v>487825</v>
      </c>
      <c r="E14" s="57">
        <f>SUM(E15)</f>
        <v>485727.61</v>
      </c>
      <c r="F14" s="129">
        <f t="shared" si="0"/>
        <v>99.570052785322602</v>
      </c>
      <c r="G14" s="141">
        <f t="shared" si="1"/>
        <v>99.626024710895337</v>
      </c>
    </row>
    <row r="15" spans="1:7" x14ac:dyDescent="0.25">
      <c r="A15" s="82" t="s">
        <v>147</v>
      </c>
      <c r="B15" s="83"/>
      <c r="C15" s="84">
        <f>SUM(C16,C20,C23,C18)</f>
        <v>487550.93</v>
      </c>
      <c r="D15" s="84">
        <f>SUM(D16,D20,D23,D18)</f>
        <v>487825</v>
      </c>
      <c r="E15" s="84">
        <f>SUM(E16,E20,E23,E18)</f>
        <v>485727.61</v>
      </c>
      <c r="F15" s="130">
        <f t="shared" si="0"/>
        <v>99.570052785322602</v>
      </c>
      <c r="G15" s="142">
        <f t="shared" si="1"/>
        <v>99.626024710895337</v>
      </c>
    </row>
    <row r="16" spans="1:7" s="2" customFormat="1" x14ac:dyDescent="0.25">
      <c r="A16" s="61">
        <v>311</v>
      </c>
      <c r="B16" s="62" t="s">
        <v>70</v>
      </c>
      <c r="C16" s="63">
        <f>SUM(C17)</f>
        <v>386475.97</v>
      </c>
      <c r="D16" s="63">
        <v>387000</v>
      </c>
      <c r="E16" s="63">
        <f>SUM(E17)</f>
        <v>387270.48</v>
      </c>
      <c r="F16" s="131">
        <f t="shared" si="0"/>
        <v>100.06989147286822</v>
      </c>
      <c r="G16" s="143">
        <f t="shared" si="1"/>
        <v>100.20557811136356</v>
      </c>
    </row>
    <row r="17" spans="1:7" s="3" customFormat="1" x14ac:dyDescent="0.25">
      <c r="A17" s="64">
        <v>3111</v>
      </c>
      <c r="B17" s="65" t="s">
        <v>71</v>
      </c>
      <c r="C17" s="66">
        <v>386475.97</v>
      </c>
      <c r="D17" s="66"/>
      <c r="E17" s="66">
        <v>387270.48</v>
      </c>
      <c r="F17" s="131"/>
      <c r="G17" s="143"/>
    </row>
    <row r="18" spans="1:7" s="2" customFormat="1" x14ac:dyDescent="0.25">
      <c r="A18" s="61">
        <v>312</v>
      </c>
      <c r="B18" s="62" t="s">
        <v>72</v>
      </c>
      <c r="C18" s="63">
        <f>SUM(C19)</f>
        <v>8500</v>
      </c>
      <c r="D18" s="63">
        <v>10500</v>
      </c>
      <c r="E18" s="63">
        <f>SUM(E19)</f>
        <v>8500</v>
      </c>
      <c r="F18" s="131">
        <f>E18/D18*100</f>
        <v>80.952380952380949</v>
      </c>
      <c r="G18" s="143">
        <f>E18/C18*100</f>
        <v>100</v>
      </c>
    </row>
    <row r="19" spans="1:7" s="3" customFormat="1" x14ac:dyDescent="0.25">
      <c r="A19" s="64">
        <v>3121</v>
      </c>
      <c r="B19" s="65" t="s">
        <v>72</v>
      </c>
      <c r="C19" s="66">
        <v>8500</v>
      </c>
      <c r="D19" s="66"/>
      <c r="E19" s="66">
        <v>8500</v>
      </c>
      <c r="F19" s="131"/>
      <c r="G19" s="143"/>
    </row>
    <row r="20" spans="1:7" s="2" customFormat="1" x14ac:dyDescent="0.25">
      <c r="A20" s="61">
        <v>313</v>
      </c>
      <c r="B20" s="62" t="s">
        <v>73</v>
      </c>
      <c r="C20" s="63">
        <f>SUM(C21:C22)</f>
        <v>61959.96</v>
      </c>
      <c r="D20" s="63">
        <v>58825</v>
      </c>
      <c r="E20" s="63">
        <f>SUM(E21:E22)</f>
        <v>58865.13</v>
      </c>
      <c r="F20" s="131">
        <f>E20/D20*100</f>
        <v>100.06821929451763</v>
      </c>
      <c r="G20" s="143">
        <f>E20/C20*100</f>
        <v>95.005112979414434</v>
      </c>
    </row>
    <row r="21" spans="1:7" s="3" customFormat="1" x14ac:dyDescent="0.25">
      <c r="A21" s="64">
        <v>3132</v>
      </c>
      <c r="B21" s="65" t="s">
        <v>74</v>
      </c>
      <c r="C21" s="66">
        <v>55389.88</v>
      </c>
      <c r="D21" s="66"/>
      <c r="E21" s="66">
        <v>52281.52</v>
      </c>
      <c r="F21" s="131"/>
      <c r="G21" s="143"/>
    </row>
    <row r="22" spans="1:7" s="3" customFormat="1" x14ac:dyDescent="0.25">
      <c r="A22" s="64">
        <v>3133</v>
      </c>
      <c r="B22" s="65" t="s">
        <v>75</v>
      </c>
      <c r="C22" s="66">
        <v>6570.08</v>
      </c>
      <c r="D22" s="66"/>
      <c r="E22" s="66">
        <v>6583.61</v>
      </c>
      <c r="F22" s="131"/>
      <c r="G22" s="143"/>
    </row>
    <row r="23" spans="1:7" s="2" customFormat="1" x14ac:dyDescent="0.25">
      <c r="A23" s="61">
        <v>321</v>
      </c>
      <c r="B23" s="62" t="s">
        <v>77</v>
      </c>
      <c r="C23" s="63">
        <f>SUM(C24:C27)</f>
        <v>30615</v>
      </c>
      <c r="D23" s="63">
        <v>31500</v>
      </c>
      <c r="E23" s="63">
        <f>SUM(E24:E27)</f>
        <v>31092</v>
      </c>
      <c r="F23" s="131">
        <f>E23/D23*100</f>
        <v>98.704761904761909</v>
      </c>
      <c r="G23" s="143">
        <f>E23/C23*100</f>
        <v>101.55805977462029</v>
      </c>
    </row>
    <row r="24" spans="1:7" s="3" customFormat="1" x14ac:dyDescent="0.25">
      <c r="A24" s="64">
        <v>3211</v>
      </c>
      <c r="B24" s="65" t="s">
        <v>78</v>
      </c>
      <c r="C24" s="66">
        <v>2457</v>
      </c>
      <c r="D24" s="66"/>
      <c r="E24" s="66">
        <v>14158</v>
      </c>
      <c r="F24" s="132"/>
      <c r="G24" s="144"/>
    </row>
    <row r="25" spans="1:7" s="3" customFormat="1" x14ac:dyDescent="0.25">
      <c r="A25" s="64">
        <v>3212</v>
      </c>
      <c r="B25" s="65" t="s">
        <v>79</v>
      </c>
      <c r="C25" s="66">
        <v>16648</v>
      </c>
      <c r="D25" s="66"/>
      <c r="E25" s="66">
        <v>16634</v>
      </c>
      <c r="F25" s="132"/>
      <c r="G25" s="144"/>
    </row>
    <row r="26" spans="1:7" s="3" customFormat="1" x14ac:dyDescent="0.25">
      <c r="A26" s="64">
        <v>3213</v>
      </c>
      <c r="B26" s="65" t="s">
        <v>80</v>
      </c>
      <c r="C26" s="66">
        <v>1480</v>
      </c>
      <c r="D26" s="66"/>
      <c r="E26" s="66">
        <v>300</v>
      </c>
      <c r="F26" s="132"/>
      <c r="G26" s="144"/>
    </row>
    <row r="27" spans="1:7" s="3" customFormat="1" x14ac:dyDescent="0.25">
      <c r="A27" s="64">
        <v>3214</v>
      </c>
      <c r="B27" s="65" t="s">
        <v>190</v>
      </c>
      <c r="C27" s="66">
        <v>10030</v>
      </c>
      <c r="D27" s="66"/>
      <c r="E27" s="66">
        <v>0</v>
      </c>
      <c r="F27" s="132"/>
      <c r="G27" s="144"/>
    </row>
    <row r="28" spans="1:7" x14ac:dyDescent="0.25">
      <c r="A28" s="54" t="s">
        <v>148</v>
      </c>
      <c r="B28" s="55"/>
      <c r="C28" s="57">
        <f>SUM(C29)</f>
        <v>218832.56</v>
      </c>
      <c r="D28" s="57">
        <f>SUM(D29)</f>
        <v>399800</v>
      </c>
      <c r="E28" s="57">
        <f>SUM(E29)</f>
        <v>401859.11</v>
      </c>
      <c r="F28" s="129">
        <f>E28/D28*100</f>
        <v>100.51503501750875</v>
      </c>
      <c r="G28" s="141">
        <f>E28/C28*100</f>
        <v>183.63771369306286</v>
      </c>
    </row>
    <row r="29" spans="1:7" x14ac:dyDescent="0.25">
      <c r="A29" s="82" t="s">
        <v>149</v>
      </c>
      <c r="B29" s="83"/>
      <c r="C29" s="84">
        <f>SUM(C30,C32)</f>
        <v>218832.56</v>
      </c>
      <c r="D29" s="84">
        <f>SUM(D30,D32)</f>
        <v>399800</v>
      </c>
      <c r="E29" s="84">
        <f>SUM(E30,E32)</f>
        <v>401859.11</v>
      </c>
      <c r="F29" s="130">
        <f>E29/D29*100</f>
        <v>100.51503501750875</v>
      </c>
      <c r="G29" s="142">
        <f>E29/C29*100</f>
        <v>183.63771369306286</v>
      </c>
    </row>
    <row r="30" spans="1:7" s="2" customFormat="1" x14ac:dyDescent="0.25">
      <c r="A30" s="61">
        <v>329</v>
      </c>
      <c r="B30" s="62" t="s">
        <v>99</v>
      </c>
      <c r="C30" s="63">
        <f>SUM(C31:C31)</f>
        <v>153732.56</v>
      </c>
      <c r="D30" s="63">
        <v>364800</v>
      </c>
      <c r="E30" s="63">
        <f>SUM(E31:E31)</f>
        <v>357759.11</v>
      </c>
      <c r="F30" s="131">
        <f>E30/D30*100</f>
        <v>98.06993146929824</v>
      </c>
      <c r="G30" s="143">
        <f>E30/C30*100</f>
        <v>232.71524913134863</v>
      </c>
    </row>
    <row r="31" spans="1:7" s="3" customFormat="1" ht="14.25" customHeight="1" x14ac:dyDescent="0.25">
      <c r="A31" s="64">
        <v>3291</v>
      </c>
      <c r="B31" s="65" t="s">
        <v>219</v>
      </c>
      <c r="C31" s="66">
        <v>153732.56</v>
      </c>
      <c r="D31" s="66"/>
      <c r="E31" s="66">
        <v>357759.11</v>
      </c>
      <c r="F31" s="131"/>
      <c r="G31" s="143"/>
    </row>
    <row r="32" spans="1:7" s="2" customFormat="1" x14ac:dyDescent="0.25">
      <c r="A32" s="61">
        <v>381</v>
      </c>
      <c r="B32" s="62" t="s">
        <v>118</v>
      </c>
      <c r="C32" s="63">
        <f>SUM(C33:C33)</f>
        <v>65100</v>
      </c>
      <c r="D32" s="63">
        <v>35000</v>
      </c>
      <c r="E32" s="63">
        <f>SUM(E33:E33)</f>
        <v>44100</v>
      </c>
      <c r="F32" s="131">
        <f>E32/D32*100</f>
        <v>126</v>
      </c>
      <c r="G32" s="143">
        <f>E32/C32*100</f>
        <v>67.741935483870961</v>
      </c>
    </row>
    <row r="33" spans="1:7" s="3" customFormat="1" x14ac:dyDescent="0.25">
      <c r="A33" s="64">
        <v>3811</v>
      </c>
      <c r="B33" s="65" t="s">
        <v>119</v>
      </c>
      <c r="C33" s="66">
        <v>65100</v>
      </c>
      <c r="D33" s="66"/>
      <c r="E33" s="66">
        <v>44100</v>
      </c>
      <c r="F33" s="132"/>
      <c r="G33" s="144"/>
    </row>
    <row r="34" spans="1:7" x14ac:dyDescent="0.25">
      <c r="A34" s="79" t="s">
        <v>150</v>
      </c>
      <c r="B34" s="80"/>
      <c r="C34" s="81">
        <f t="shared" ref="C34:E36" si="2">SUM(C35)</f>
        <v>45000</v>
      </c>
      <c r="D34" s="81">
        <f t="shared" si="2"/>
        <v>36000</v>
      </c>
      <c r="E34" s="81">
        <f t="shared" si="2"/>
        <v>34750</v>
      </c>
      <c r="F34" s="128">
        <f>E34/D34*100</f>
        <v>96.527777777777786</v>
      </c>
      <c r="G34" s="140">
        <f>E34/C34*100</f>
        <v>77.222222222222229</v>
      </c>
    </row>
    <row r="35" spans="1:7" x14ac:dyDescent="0.25">
      <c r="A35" s="54" t="s">
        <v>151</v>
      </c>
      <c r="B35" s="55"/>
      <c r="C35" s="57">
        <f t="shared" si="2"/>
        <v>45000</v>
      </c>
      <c r="D35" s="57">
        <f t="shared" si="2"/>
        <v>36000</v>
      </c>
      <c r="E35" s="57">
        <f t="shared" si="2"/>
        <v>34750</v>
      </c>
      <c r="F35" s="129">
        <f>E35/D35*100</f>
        <v>96.527777777777786</v>
      </c>
      <c r="G35" s="141">
        <f>E35/C35*100</f>
        <v>77.222222222222229</v>
      </c>
    </row>
    <row r="36" spans="1:7" x14ac:dyDescent="0.25">
      <c r="A36" s="82" t="s">
        <v>152</v>
      </c>
      <c r="B36" s="83"/>
      <c r="C36" s="84">
        <f t="shared" si="2"/>
        <v>45000</v>
      </c>
      <c r="D36" s="84">
        <f t="shared" si="2"/>
        <v>36000</v>
      </c>
      <c r="E36" s="84">
        <f t="shared" si="2"/>
        <v>34750</v>
      </c>
      <c r="F36" s="130">
        <f>E36/D36*100</f>
        <v>96.527777777777786</v>
      </c>
      <c r="G36" s="142">
        <f>E36/C36*100</f>
        <v>77.222222222222229</v>
      </c>
    </row>
    <row r="37" spans="1:7" s="2" customFormat="1" x14ac:dyDescent="0.25">
      <c r="A37" s="61">
        <v>381</v>
      </c>
      <c r="B37" s="62" t="s">
        <v>118</v>
      </c>
      <c r="C37" s="63">
        <f>SUM(C38)</f>
        <v>45000</v>
      </c>
      <c r="D37" s="63">
        <v>36000</v>
      </c>
      <c r="E37" s="63">
        <f>SUM(E38)</f>
        <v>34750</v>
      </c>
      <c r="F37" s="131">
        <f>E37/D37*100</f>
        <v>96.527777777777786</v>
      </c>
      <c r="G37" s="143">
        <f>E37/C37*100</f>
        <v>77.222222222222229</v>
      </c>
    </row>
    <row r="38" spans="1:7" s="3" customFormat="1" x14ac:dyDescent="0.25">
      <c r="A38" s="64">
        <v>3811</v>
      </c>
      <c r="B38" s="65" t="s">
        <v>119</v>
      </c>
      <c r="C38" s="66">
        <v>45000</v>
      </c>
      <c r="D38" s="66"/>
      <c r="E38" s="66">
        <v>34750</v>
      </c>
      <c r="F38" s="132"/>
      <c r="G38" s="144"/>
    </row>
    <row r="39" spans="1:7" x14ac:dyDescent="0.25">
      <c r="A39" s="76" t="s">
        <v>153</v>
      </c>
      <c r="B39" s="77"/>
      <c r="C39" s="78">
        <f>SUM(C41,C106,C116,C120,C127,C131)</f>
        <v>6507183.5500000007</v>
      </c>
      <c r="D39" s="78">
        <f>SUM(D40,D131)</f>
        <v>6409740</v>
      </c>
      <c r="E39" s="78">
        <f>SUM(E41,E106,E116,E120,E127,E131)</f>
        <v>6474408.4999999991</v>
      </c>
      <c r="F39" s="127">
        <f>E39/D39*100</f>
        <v>101.00890987777973</v>
      </c>
      <c r="G39" s="139">
        <f>E39/C39*100</f>
        <v>99.496325103661746</v>
      </c>
    </row>
    <row r="40" spans="1:7" x14ac:dyDescent="0.25">
      <c r="A40" s="79" t="s">
        <v>176</v>
      </c>
      <c r="B40" s="80"/>
      <c r="C40" s="81">
        <f>SUM(C41,C106,C116,C120,C127)</f>
        <v>6049256.1900000004</v>
      </c>
      <c r="D40" s="81">
        <f>SUM(D41,D106,D116,D120,D127)</f>
        <v>6120900</v>
      </c>
      <c r="E40" s="81">
        <f>SUM(E41,E106,E116,E120,E127)</f>
        <v>6191690.5699999994</v>
      </c>
      <c r="F40" s="128">
        <f>E40/D40*100</f>
        <v>101.15653858092763</v>
      </c>
      <c r="G40" s="140">
        <f>E40/C40*100</f>
        <v>102.3545767533446</v>
      </c>
    </row>
    <row r="41" spans="1:7" x14ac:dyDescent="0.25">
      <c r="A41" s="54" t="s">
        <v>154</v>
      </c>
      <c r="B41" s="55"/>
      <c r="C41" s="57">
        <f>SUM(C42)</f>
        <v>4475316.5200000005</v>
      </c>
      <c r="D41" s="57">
        <f>SUM(D42)</f>
        <v>4426900</v>
      </c>
      <c r="E41" s="57">
        <f>SUM(E42)</f>
        <v>4487714.6499999994</v>
      </c>
      <c r="F41" s="129">
        <f>E41/D41*100</f>
        <v>101.37375251304523</v>
      </c>
      <c r="G41" s="141">
        <f>E41/C41*100</f>
        <v>100.27703358957054</v>
      </c>
    </row>
    <row r="42" spans="1:7" x14ac:dyDescent="0.25">
      <c r="A42" s="82" t="s">
        <v>155</v>
      </c>
      <c r="B42" s="83"/>
      <c r="C42" s="84">
        <f>SUM(C43,C45,C47,C50,C55,C61,C73,C79,C83,C85,C87,C89,C91,C93,C95,C98,C102)</f>
        <v>4475316.5200000005</v>
      </c>
      <c r="D42" s="84">
        <f>SUM(D43,D45,D47,D50,D55,D61,D73,D79,D83,D85,D87,D89,D91,D93,D95,D98,D102,D71)</f>
        <v>4426900</v>
      </c>
      <c r="E42" s="84">
        <f>SUM(E43,E45,E47,E50,E55,E61,E73,E79,E83,E85,E87,E89,E91,E93,E95,E98,E102,E71)</f>
        <v>4487714.6499999994</v>
      </c>
      <c r="F42" s="130">
        <f>E42/D42*100</f>
        <v>101.37375251304523</v>
      </c>
      <c r="G42" s="142">
        <f>E42/C42*100</f>
        <v>100.27703358957054</v>
      </c>
    </row>
    <row r="43" spans="1:7" s="2" customFormat="1" x14ac:dyDescent="0.25">
      <c r="A43" s="61">
        <v>311</v>
      </c>
      <c r="B43" s="62" t="s">
        <v>70</v>
      </c>
      <c r="C43" s="63">
        <f>SUM(C44)</f>
        <v>470599.64</v>
      </c>
      <c r="D43" s="63">
        <v>457500</v>
      </c>
      <c r="E43" s="63">
        <f>SUM(E44)</f>
        <v>457429.02</v>
      </c>
      <c r="F43" s="131">
        <f>E43/D43*100</f>
        <v>99.984485245901638</v>
      </c>
      <c r="G43" s="143">
        <f>E43/C43*100</f>
        <v>97.201311076226077</v>
      </c>
    </row>
    <row r="44" spans="1:7" s="3" customFormat="1" x14ac:dyDescent="0.25">
      <c r="A44" s="64">
        <v>3111</v>
      </c>
      <c r="B44" s="65" t="s">
        <v>71</v>
      </c>
      <c r="C44" s="66">
        <v>470599.64</v>
      </c>
      <c r="D44" s="66"/>
      <c r="E44" s="66">
        <v>457429.02</v>
      </c>
      <c r="F44" s="131"/>
      <c r="G44" s="143"/>
    </row>
    <row r="45" spans="1:7" s="2" customFormat="1" x14ac:dyDescent="0.25">
      <c r="A45" s="61">
        <v>312</v>
      </c>
      <c r="B45" s="62" t="s">
        <v>72</v>
      </c>
      <c r="C45" s="63">
        <f>SUM(C46:C46)</f>
        <v>20000</v>
      </c>
      <c r="D45" s="63">
        <v>21000</v>
      </c>
      <c r="E45" s="63">
        <f>SUM(E46:E46)</f>
        <v>24000</v>
      </c>
      <c r="F45" s="131">
        <f>E45/D45*100</f>
        <v>114.28571428571428</v>
      </c>
      <c r="G45" s="143">
        <f>E45/C45*100</f>
        <v>120</v>
      </c>
    </row>
    <row r="46" spans="1:7" s="3" customFormat="1" x14ac:dyDescent="0.25">
      <c r="A46" s="64">
        <v>3121</v>
      </c>
      <c r="B46" s="65" t="s">
        <v>72</v>
      </c>
      <c r="C46" s="66">
        <v>20000</v>
      </c>
      <c r="D46" s="66"/>
      <c r="E46" s="66">
        <v>24000</v>
      </c>
      <c r="F46" s="131"/>
      <c r="G46" s="143"/>
    </row>
    <row r="47" spans="1:7" s="2" customFormat="1" x14ac:dyDescent="0.25">
      <c r="A47" s="61">
        <v>313</v>
      </c>
      <c r="B47" s="62" t="s">
        <v>73</v>
      </c>
      <c r="C47" s="63">
        <f>SUM(C48:C49)</f>
        <v>75544.98</v>
      </c>
      <c r="D47" s="63">
        <v>69600</v>
      </c>
      <c r="E47" s="63">
        <f>SUM(E48:E49)</f>
        <v>69529.209999999992</v>
      </c>
      <c r="F47" s="131">
        <f>E47/D47*100</f>
        <v>99.898290229885049</v>
      </c>
      <c r="G47" s="143">
        <f>E47/C47*100</f>
        <v>92.036836861959586</v>
      </c>
    </row>
    <row r="48" spans="1:7" s="3" customFormat="1" x14ac:dyDescent="0.25">
      <c r="A48" s="64">
        <v>3132</v>
      </c>
      <c r="B48" s="65" t="s">
        <v>74</v>
      </c>
      <c r="C48" s="66">
        <v>67544.78</v>
      </c>
      <c r="D48" s="66"/>
      <c r="E48" s="66">
        <v>61752.92</v>
      </c>
      <c r="F48" s="131"/>
      <c r="G48" s="143"/>
    </row>
    <row r="49" spans="1:7" s="3" customFormat="1" x14ac:dyDescent="0.25">
      <c r="A49" s="64">
        <v>3133</v>
      </c>
      <c r="B49" s="65" t="s">
        <v>75</v>
      </c>
      <c r="C49" s="66">
        <v>8000.2</v>
      </c>
      <c r="D49" s="66"/>
      <c r="E49" s="66">
        <v>7776.29</v>
      </c>
      <c r="F49" s="131"/>
      <c r="G49" s="143"/>
    </row>
    <row r="50" spans="1:7" s="2" customFormat="1" x14ac:dyDescent="0.25">
      <c r="A50" s="61">
        <v>321</v>
      </c>
      <c r="B50" s="62" t="s">
        <v>77</v>
      </c>
      <c r="C50" s="63">
        <f>SUM(C51:C54)</f>
        <v>35759.699999999997</v>
      </c>
      <c r="D50" s="63">
        <v>43000</v>
      </c>
      <c r="E50" s="63">
        <f>SUM(E51:E54)</f>
        <v>41133.5</v>
      </c>
      <c r="F50" s="131">
        <f>E50/D50*100</f>
        <v>95.659302325581393</v>
      </c>
      <c r="G50" s="143">
        <f>E50/C50*100</f>
        <v>115.02753099159111</v>
      </c>
    </row>
    <row r="51" spans="1:7" s="3" customFormat="1" x14ac:dyDescent="0.25">
      <c r="A51" s="64">
        <v>3211</v>
      </c>
      <c r="B51" s="65" t="s">
        <v>78</v>
      </c>
      <c r="C51" s="66">
        <v>649.20000000000005</v>
      </c>
      <c r="D51" s="66"/>
      <c r="E51" s="66">
        <v>7749</v>
      </c>
      <c r="F51" s="131"/>
      <c r="G51" s="143"/>
    </row>
    <row r="52" spans="1:7" s="3" customFormat="1" x14ac:dyDescent="0.25">
      <c r="A52" s="64">
        <v>3212</v>
      </c>
      <c r="B52" s="65" t="s">
        <v>79</v>
      </c>
      <c r="C52" s="66">
        <v>28775</v>
      </c>
      <c r="D52" s="66"/>
      <c r="E52" s="66">
        <v>30222</v>
      </c>
      <c r="F52" s="131"/>
      <c r="G52" s="143"/>
    </row>
    <row r="53" spans="1:7" s="3" customFormat="1" x14ac:dyDescent="0.25">
      <c r="A53" s="64">
        <v>3213</v>
      </c>
      <c r="B53" s="65" t="s">
        <v>80</v>
      </c>
      <c r="C53" s="66">
        <v>4497.5</v>
      </c>
      <c r="D53" s="66"/>
      <c r="E53" s="66">
        <v>3162.5</v>
      </c>
      <c r="F53" s="131"/>
      <c r="G53" s="143"/>
    </row>
    <row r="54" spans="1:7" s="3" customFormat="1" x14ac:dyDescent="0.25">
      <c r="A54" s="64">
        <v>3214</v>
      </c>
      <c r="B54" s="65" t="s">
        <v>184</v>
      </c>
      <c r="C54" s="66">
        <v>1838</v>
      </c>
      <c r="D54" s="66"/>
      <c r="E54" s="66">
        <v>0</v>
      </c>
      <c r="F54" s="131"/>
      <c r="G54" s="143"/>
    </row>
    <row r="55" spans="1:7" s="2" customFormat="1" x14ac:dyDescent="0.25">
      <c r="A55" s="61">
        <v>322</v>
      </c>
      <c r="B55" s="62" t="s">
        <v>81</v>
      </c>
      <c r="C55" s="63">
        <f>SUM(C56:C60)</f>
        <v>618309.06000000006</v>
      </c>
      <c r="D55" s="63">
        <v>590000</v>
      </c>
      <c r="E55" s="63">
        <f>SUM(E56:E60)</f>
        <v>597557.90999999992</v>
      </c>
      <c r="F55" s="131">
        <f>E55/D55*100</f>
        <v>101.28100169491523</v>
      </c>
      <c r="G55" s="143">
        <f>E55/C55*100</f>
        <v>96.643887120140178</v>
      </c>
    </row>
    <row r="56" spans="1:7" s="3" customFormat="1" x14ac:dyDescent="0.25">
      <c r="A56" s="64">
        <v>3221</v>
      </c>
      <c r="B56" s="65" t="s">
        <v>82</v>
      </c>
      <c r="C56" s="66">
        <v>29467.08</v>
      </c>
      <c r="D56" s="66"/>
      <c r="E56" s="66">
        <v>40237.14</v>
      </c>
      <c r="F56" s="131"/>
      <c r="G56" s="143"/>
    </row>
    <row r="57" spans="1:7" s="3" customFormat="1" x14ac:dyDescent="0.25">
      <c r="A57" s="64">
        <v>3223</v>
      </c>
      <c r="B57" s="65" t="s">
        <v>84</v>
      </c>
      <c r="C57" s="66">
        <v>538363.68000000005</v>
      </c>
      <c r="D57" s="66"/>
      <c r="E57" s="66">
        <v>502106.13</v>
      </c>
      <c r="F57" s="131"/>
      <c r="G57" s="143"/>
    </row>
    <row r="58" spans="1:7" s="3" customFormat="1" x14ac:dyDescent="0.25">
      <c r="A58" s="64">
        <v>3224</v>
      </c>
      <c r="B58" s="65" t="s">
        <v>85</v>
      </c>
      <c r="C58" s="66">
        <v>42154.239999999998</v>
      </c>
      <c r="D58" s="66"/>
      <c r="E58" s="66">
        <v>44097.94</v>
      </c>
      <c r="F58" s="131"/>
      <c r="G58" s="143"/>
    </row>
    <row r="59" spans="1:7" s="3" customFormat="1" x14ac:dyDescent="0.25">
      <c r="A59" s="64">
        <v>3225</v>
      </c>
      <c r="B59" s="65" t="s">
        <v>86</v>
      </c>
      <c r="C59" s="66">
        <v>8324.06</v>
      </c>
      <c r="D59" s="66"/>
      <c r="E59" s="66">
        <v>11116.7</v>
      </c>
      <c r="F59" s="131"/>
      <c r="G59" s="143"/>
    </row>
    <row r="60" spans="1:7" s="3" customFormat="1" x14ac:dyDescent="0.25">
      <c r="A60" s="64">
        <v>3227</v>
      </c>
      <c r="B60" s="65" t="s">
        <v>87</v>
      </c>
      <c r="C60" s="66">
        <v>0</v>
      </c>
      <c r="D60" s="66"/>
      <c r="E60" s="66">
        <v>0</v>
      </c>
      <c r="F60" s="131"/>
      <c r="G60" s="143"/>
    </row>
    <row r="61" spans="1:7" s="2" customFormat="1" x14ac:dyDescent="0.25">
      <c r="A61" s="61">
        <v>323</v>
      </c>
      <c r="B61" s="62" t="s">
        <v>88</v>
      </c>
      <c r="C61" s="63">
        <f>SUM(C62:C70)</f>
        <v>1572696.1400000001</v>
      </c>
      <c r="D61" s="63">
        <v>1424100</v>
      </c>
      <c r="E61" s="63">
        <f>SUM(E62:E70)</f>
        <v>1463257.2000000002</v>
      </c>
      <c r="F61" s="131">
        <f>E61/D61*100</f>
        <v>102.74961028017697</v>
      </c>
      <c r="G61" s="143">
        <f>E61/C61*100</f>
        <v>93.041316932335079</v>
      </c>
    </row>
    <row r="62" spans="1:7" s="3" customFormat="1" x14ac:dyDescent="0.25">
      <c r="A62" s="64">
        <v>3231</v>
      </c>
      <c r="B62" s="65" t="s">
        <v>89</v>
      </c>
      <c r="C62" s="66">
        <v>86733.43</v>
      </c>
      <c r="D62" s="66"/>
      <c r="E62" s="66">
        <v>73373.84</v>
      </c>
      <c r="F62" s="131"/>
      <c r="G62" s="143"/>
    </row>
    <row r="63" spans="1:7" s="3" customFormat="1" x14ac:dyDescent="0.25">
      <c r="A63" s="64">
        <v>3232</v>
      </c>
      <c r="B63" s="65" t="s">
        <v>90</v>
      </c>
      <c r="C63" s="66">
        <v>1038132.25</v>
      </c>
      <c r="D63" s="66"/>
      <c r="E63" s="66">
        <v>1013740.32</v>
      </c>
      <c r="F63" s="131"/>
      <c r="G63" s="143"/>
    </row>
    <row r="64" spans="1:7" s="3" customFormat="1" x14ac:dyDescent="0.25">
      <c r="A64" s="64">
        <v>3233</v>
      </c>
      <c r="B64" s="65" t="s">
        <v>91</v>
      </c>
      <c r="C64" s="66">
        <v>35293.96</v>
      </c>
      <c r="D64" s="66"/>
      <c r="E64" s="66">
        <v>60375.85</v>
      </c>
      <c r="F64" s="131"/>
      <c r="G64" s="143"/>
    </row>
    <row r="65" spans="1:7" s="3" customFormat="1" x14ac:dyDescent="0.25">
      <c r="A65" s="64">
        <v>3234</v>
      </c>
      <c r="B65" s="65" t="s">
        <v>92</v>
      </c>
      <c r="C65" s="66">
        <v>57118.78</v>
      </c>
      <c r="D65" s="66"/>
      <c r="E65" s="66">
        <v>55680.14</v>
      </c>
      <c r="F65" s="131"/>
      <c r="G65" s="143"/>
    </row>
    <row r="66" spans="1:7" s="3" customFormat="1" x14ac:dyDescent="0.25">
      <c r="A66" s="64">
        <v>3235</v>
      </c>
      <c r="B66" s="65" t="s">
        <v>93</v>
      </c>
      <c r="C66" s="66">
        <v>17827.79</v>
      </c>
      <c r="D66" s="66"/>
      <c r="E66" s="66">
        <v>13173.85</v>
      </c>
      <c r="F66" s="131"/>
      <c r="G66" s="143"/>
    </row>
    <row r="67" spans="1:7" s="3" customFormat="1" x14ac:dyDescent="0.25">
      <c r="A67" s="64">
        <v>3236</v>
      </c>
      <c r="B67" s="65" t="s">
        <v>94</v>
      </c>
      <c r="C67" s="66">
        <v>28470</v>
      </c>
      <c r="D67" s="66"/>
      <c r="E67" s="66">
        <v>32630.25</v>
      </c>
      <c r="F67" s="131"/>
      <c r="G67" s="143"/>
    </row>
    <row r="68" spans="1:7" s="3" customFormat="1" x14ac:dyDescent="0.25">
      <c r="A68" s="64">
        <v>3237</v>
      </c>
      <c r="B68" s="65" t="s">
        <v>95</v>
      </c>
      <c r="C68" s="66">
        <v>136676.81</v>
      </c>
      <c r="D68" s="66"/>
      <c r="E68" s="66">
        <v>68419.320000000007</v>
      </c>
      <c r="F68" s="131"/>
      <c r="G68" s="143"/>
    </row>
    <row r="69" spans="1:7" s="3" customFormat="1" x14ac:dyDescent="0.25">
      <c r="A69" s="64">
        <v>3238</v>
      </c>
      <c r="B69" s="65" t="s">
        <v>96</v>
      </c>
      <c r="C69" s="66">
        <v>71982.81</v>
      </c>
      <c r="D69" s="66"/>
      <c r="E69" s="66">
        <v>70838.259999999995</v>
      </c>
      <c r="F69" s="131"/>
      <c r="G69" s="143"/>
    </row>
    <row r="70" spans="1:7" s="3" customFormat="1" x14ac:dyDescent="0.25">
      <c r="A70" s="64">
        <v>3239</v>
      </c>
      <c r="B70" s="65" t="s">
        <v>97</v>
      </c>
      <c r="C70" s="66">
        <v>100460.31</v>
      </c>
      <c r="D70" s="66"/>
      <c r="E70" s="66">
        <v>75025.37</v>
      </c>
      <c r="F70" s="131"/>
      <c r="G70" s="143"/>
    </row>
    <row r="71" spans="1:7" s="3" customFormat="1" x14ac:dyDescent="0.25">
      <c r="A71" s="61">
        <v>324</v>
      </c>
      <c r="B71" s="62" t="s">
        <v>98</v>
      </c>
      <c r="C71" s="63">
        <v>0</v>
      </c>
      <c r="D71" s="63">
        <f>SUM(D72)</f>
        <v>0</v>
      </c>
      <c r="E71" s="63">
        <f>SUM(E72)</f>
        <v>6332.94</v>
      </c>
      <c r="F71" s="131">
        <v>0</v>
      </c>
      <c r="G71" s="143">
        <v>0</v>
      </c>
    </row>
    <row r="72" spans="1:7" s="3" customFormat="1" x14ac:dyDescent="0.25">
      <c r="A72" s="64">
        <v>3241</v>
      </c>
      <c r="B72" s="65" t="s">
        <v>98</v>
      </c>
      <c r="C72" s="66"/>
      <c r="D72" s="66"/>
      <c r="E72" s="66">
        <v>6332.94</v>
      </c>
      <c r="F72" s="131"/>
      <c r="G72" s="143"/>
    </row>
    <row r="73" spans="1:7" s="2" customFormat="1" x14ac:dyDescent="0.25">
      <c r="A73" s="61">
        <v>329</v>
      </c>
      <c r="B73" s="62" t="s">
        <v>99</v>
      </c>
      <c r="C73" s="63">
        <f>SUM(C74:C78)</f>
        <v>170640.8</v>
      </c>
      <c r="D73" s="85">
        <v>312000</v>
      </c>
      <c r="E73" s="63">
        <f>SUM(E74:E78)</f>
        <v>277134.39</v>
      </c>
      <c r="F73" s="131">
        <f>E73/D73*100</f>
        <v>88.825125</v>
      </c>
      <c r="G73" s="143">
        <f>E73/C73*100</f>
        <v>162.40804661018936</v>
      </c>
    </row>
    <row r="74" spans="1:7" s="93" customFormat="1" ht="14.25" customHeight="1" x14ac:dyDescent="0.25">
      <c r="A74" s="89">
        <v>3291</v>
      </c>
      <c r="B74" s="90" t="s">
        <v>191</v>
      </c>
      <c r="C74" s="92">
        <v>67020.399999999994</v>
      </c>
      <c r="D74" s="91"/>
      <c r="E74" s="92">
        <v>0</v>
      </c>
      <c r="F74" s="133"/>
      <c r="G74" s="145"/>
    </row>
    <row r="75" spans="1:7" s="3" customFormat="1" x14ac:dyDescent="0.25">
      <c r="A75" s="64">
        <v>3292</v>
      </c>
      <c r="B75" s="65" t="s">
        <v>100</v>
      </c>
      <c r="C75" s="66">
        <v>13755.67</v>
      </c>
      <c r="D75" s="66"/>
      <c r="E75" s="66">
        <v>8236.42</v>
      </c>
      <c r="F75" s="131"/>
      <c r="G75" s="143"/>
    </row>
    <row r="76" spans="1:7" s="3" customFormat="1" x14ac:dyDescent="0.25">
      <c r="A76" s="64">
        <v>3293</v>
      </c>
      <c r="B76" s="65" t="s">
        <v>101</v>
      </c>
      <c r="C76" s="66">
        <v>30881.09</v>
      </c>
      <c r="D76" s="66"/>
      <c r="E76" s="66">
        <v>24022.87</v>
      </c>
      <c r="F76" s="131"/>
      <c r="G76" s="143"/>
    </row>
    <row r="77" spans="1:7" s="3" customFormat="1" x14ac:dyDescent="0.25">
      <c r="A77" s="64">
        <v>3294</v>
      </c>
      <c r="B77" s="65" t="s">
        <v>102</v>
      </c>
      <c r="C77" s="66">
        <v>300</v>
      </c>
      <c r="D77" s="66"/>
      <c r="E77" s="66">
        <v>240</v>
      </c>
      <c r="F77" s="131"/>
      <c r="G77" s="143"/>
    </row>
    <row r="78" spans="1:7" s="3" customFormat="1" x14ac:dyDescent="0.25">
      <c r="A78" s="64">
        <v>3299</v>
      </c>
      <c r="B78" s="65" t="s">
        <v>99</v>
      </c>
      <c r="C78" s="66">
        <v>58683.64</v>
      </c>
      <c r="D78" s="66"/>
      <c r="E78" s="66">
        <v>244635.1</v>
      </c>
      <c r="F78" s="131"/>
      <c r="G78" s="143"/>
    </row>
    <row r="79" spans="1:7" s="2" customFormat="1" x14ac:dyDescent="0.25">
      <c r="A79" s="61">
        <v>343</v>
      </c>
      <c r="B79" s="62" t="s">
        <v>104</v>
      </c>
      <c r="C79" s="63">
        <f>SUM(C80:C82)</f>
        <v>18518.47</v>
      </c>
      <c r="D79" s="63">
        <v>25000</v>
      </c>
      <c r="E79" s="63">
        <f>SUM(E80:E82)</f>
        <v>21709.23</v>
      </c>
      <c r="F79" s="131">
        <f>E79/D79*100</f>
        <v>86.836919999999992</v>
      </c>
      <c r="G79" s="143">
        <f>E79/C79*100</f>
        <v>117.23014914299074</v>
      </c>
    </row>
    <row r="80" spans="1:7" s="3" customFormat="1" x14ac:dyDescent="0.25">
      <c r="A80" s="64">
        <v>3431</v>
      </c>
      <c r="B80" s="65" t="s">
        <v>105</v>
      </c>
      <c r="C80" s="66">
        <v>12980.07</v>
      </c>
      <c r="D80" s="66"/>
      <c r="E80" s="66">
        <v>11093.66</v>
      </c>
      <c r="F80" s="131"/>
      <c r="G80" s="143"/>
    </row>
    <row r="81" spans="1:7" s="3" customFormat="1" x14ac:dyDescent="0.25">
      <c r="A81" s="64">
        <v>3433</v>
      </c>
      <c r="B81" s="65" t="s">
        <v>106</v>
      </c>
      <c r="C81" s="66">
        <v>2830.82</v>
      </c>
      <c r="D81" s="66"/>
      <c r="E81" s="66">
        <v>7993.66</v>
      </c>
      <c r="F81" s="131"/>
      <c r="G81" s="143"/>
    </row>
    <row r="82" spans="1:7" s="3" customFormat="1" x14ac:dyDescent="0.25">
      <c r="A82" s="64">
        <v>3434</v>
      </c>
      <c r="B82" s="65" t="s">
        <v>107</v>
      </c>
      <c r="C82" s="66">
        <v>2707.58</v>
      </c>
      <c r="D82" s="66"/>
      <c r="E82" s="66">
        <v>2621.91</v>
      </c>
      <c r="F82" s="131"/>
      <c r="G82" s="143"/>
    </row>
    <row r="83" spans="1:7" s="2" customFormat="1" ht="30" x14ac:dyDescent="0.25">
      <c r="A83" s="61">
        <v>352</v>
      </c>
      <c r="B83" s="62" t="s">
        <v>109</v>
      </c>
      <c r="C83" s="63">
        <f>SUM(C84:C84)</f>
        <v>23842.29</v>
      </c>
      <c r="D83" s="63">
        <v>57000</v>
      </c>
      <c r="E83" s="63">
        <f>SUM(E84:E84)</f>
        <v>73506.55</v>
      </c>
      <c r="F83" s="131">
        <f>E83/D83*100</f>
        <v>128.95885964912281</v>
      </c>
      <c r="G83" s="143">
        <f>E83/C83*100</f>
        <v>308.3032292619543</v>
      </c>
    </row>
    <row r="84" spans="1:7" s="3" customFormat="1" x14ac:dyDescent="0.25">
      <c r="A84" s="64">
        <v>3523</v>
      </c>
      <c r="B84" s="65" t="s">
        <v>110</v>
      </c>
      <c r="C84" s="66">
        <v>23842.29</v>
      </c>
      <c r="D84" s="66"/>
      <c r="E84" s="66">
        <v>73506.55</v>
      </c>
      <c r="F84" s="131"/>
      <c r="G84" s="143"/>
    </row>
    <row r="85" spans="1:7" s="2" customFormat="1" x14ac:dyDescent="0.25">
      <c r="A85" s="61">
        <v>372</v>
      </c>
      <c r="B85" s="62" t="s">
        <v>115</v>
      </c>
      <c r="C85" s="63">
        <f>SUM(C86)</f>
        <v>0</v>
      </c>
      <c r="D85" s="63">
        <v>1000</v>
      </c>
      <c r="E85" s="63">
        <f>SUM(E86)</f>
        <v>0</v>
      </c>
      <c r="F85" s="131">
        <f>E85/D85*100</f>
        <v>0</v>
      </c>
      <c r="G85" s="143">
        <v>0</v>
      </c>
    </row>
    <row r="86" spans="1:7" s="3" customFormat="1" x14ac:dyDescent="0.25">
      <c r="A86" s="64">
        <v>3721</v>
      </c>
      <c r="B86" s="65" t="s">
        <v>116</v>
      </c>
      <c r="C86" s="66">
        <v>0</v>
      </c>
      <c r="D86" s="66"/>
      <c r="E86" s="66">
        <v>0</v>
      </c>
      <c r="F86" s="131"/>
      <c r="G86" s="143"/>
    </row>
    <row r="87" spans="1:7" s="2" customFormat="1" x14ac:dyDescent="0.25">
      <c r="A87" s="61">
        <v>381</v>
      </c>
      <c r="B87" s="62" t="s">
        <v>118</v>
      </c>
      <c r="C87" s="63">
        <f>SUM(C88)</f>
        <v>160000</v>
      </c>
      <c r="D87" s="63">
        <v>160000</v>
      </c>
      <c r="E87" s="63">
        <f>SUM(E88)</f>
        <v>152899.75</v>
      </c>
      <c r="F87" s="131">
        <f>E87/D87*100</f>
        <v>95.562343749999997</v>
      </c>
      <c r="G87" s="143">
        <f>E87/C87*100</f>
        <v>95.562343749999997</v>
      </c>
    </row>
    <row r="88" spans="1:7" s="3" customFormat="1" x14ac:dyDescent="0.25">
      <c r="A88" s="64">
        <v>3811</v>
      </c>
      <c r="B88" s="65" t="s">
        <v>119</v>
      </c>
      <c r="C88" s="66">
        <v>160000</v>
      </c>
      <c r="D88" s="66"/>
      <c r="E88" s="66">
        <v>152899.75</v>
      </c>
      <c r="F88" s="131"/>
      <c r="G88" s="143"/>
    </row>
    <row r="89" spans="1:7" s="2" customFormat="1" x14ac:dyDescent="0.25">
      <c r="A89" s="61">
        <v>382</v>
      </c>
      <c r="B89" s="62" t="s">
        <v>120</v>
      </c>
      <c r="C89" s="63">
        <f>SUM(C90)</f>
        <v>48640.1</v>
      </c>
      <c r="D89" s="63">
        <v>20000</v>
      </c>
      <c r="E89" s="63">
        <f>SUM(E90)</f>
        <v>20000</v>
      </c>
      <c r="F89" s="131">
        <f>E89/D89*100</f>
        <v>100</v>
      </c>
      <c r="G89" s="143">
        <f>E89/C89*100</f>
        <v>41.118336516577884</v>
      </c>
    </row>
    <row r="90" spans="1:7" s="3" customFormat="1" x14ac:dyDescent="0.25">
      <c r="A90" s="64">
        <v>3821</v>
      </c>
      <c r="B90" s="65" t="s">
        <v>121</v>
      </c>
      <c r="C90" s="66">
        <v>48640.1</v>
      </c>
      <c r="D90" s="66"/>
      <c r="E90" s="66">
        <v>20000</v>
      </c>
      <c r="F90" s="131"/>
      <c r="G90" s="143"/>
    </row>
    <row r="91" spans="1:7" s="2" customFormat="1" x14ac:dyDescent="0.25">
      <c r="A91" s="61">
        <v>383</v>
      </c>
      <c r="B91" s="62" t="s">
        <v>122</v>
      </c>
      <c r="C91" s="63">
        <f>SUM(C92)</f>
        <v>0</v>
      </c>
      <c r="D91" s="63">
        <v>0</v>
      </c>
      <c r="E91" s="63">
        <f>SUM(E92)</f>
        <v>0</v>
      </c>
      <c r="F91" s="131">
        <v>0</v>
      </c>
      <c r="G91" s="143">
        <v>0</v>
      </c>
    </row>
    <row r="92" spans="1:7" s="3" customFormat="1" x14ac:dyDescent="0.25">
      <c r="A92" s="64">
        <v>3831</v>
      </c>
      <c r="B92" s="65" t="s">
        <v>123</v>
      </c>
      <c r="C92" s="66">
        <v>0</v>
      </c>
      <c r="D92" s="66"/>
      <c r="E92" s="66">
        <v>0</v>
      </c>
      <c r="F92" s="131"/>
      <c r="G92" s="143"/>
    </row>
    <row r="93" spans="1:7" s="2" customFormat="1" x14ac:dyDescent="0.25">
      <c r="A93" s="61">
        <v>385</v>
      </c>
      <c r="B93" s="62" t="s">
        <v>124</v>
      </c>
      <c r="C93" s="63">
        <f>SUM(C94)</f>
        <v>0</v>
      </c>
      <c r="D93" s="85">
        <v>5000</v>
      </c>
      <c r="E93" s="63">
        <f>SUM(E94)</f>
        <v>0</v>
      </c>
      <c r="F93" s="131">
        <v>0</v>
      </c>
      <c r="G93" s="143">
        <v>0</v>
      </c>
    </row>
    <row r="94" spans="1:7" s="3" customFormat="1" x14ac:dyDescent="0.25">
      <c r="A94" s="64">
        <v>3851</v>
      </c>
      <c r="B94" s="65" t="s">
        <v>125</v>
      </c>
      <c r="C94" s="66">
        <v>0</v>
      </c>
      <c r="D94" s="66"/>
      <c r="E94" s="66">
        <v>0</v>
      </c>
      <c r="F94" s="131"/>
      <c r="G94" s="143"/>
    </row>
    <row r="95" spans="1:7" s="2" customFormat="1" x14ac:dyDescent="0.25">
      <c r="A95" s="61">
        <v>412</v>
      </c>
      <c r="B95" s="62" t="s">
        <v>128</v>
      </c>
      <c r="C95" s="63">
        <f>SUM(C97:C97)</f>
        <v>121225</v>
      </c>
      <c r="D95" s="63">
        <v>463700</v>
      </c>
      <c r="E95" s="63">
        <f>SUM(E96:E97)</f>
        <v>495300</v>
      </c>
      <c r="F95" s="131">
        <f>E95/D95*100</f>
        <v>106.81475091654087</v>
      </c>
      <c r="G95" s="143">
        <f>E95/C95*100</f>
        <v>408.5790884718499</v>
      </c>
    </row>
    <row r="96" spans="1:7" s="2" customFormat="1" x14ac:dyDescent="0.25">
      <c r="A96" s="120">
        <v>4123</v>
      </c>
      <c r="B96" s="121" t="s">
        <v>209</v>
      </c>
      <c r="C96" s="63"/>
      <c r="D96" s="63"/>
      <c r="E96" s="122">
        <v>3675</v>
      </c>
      <c r="F96" s="131"/>
      <c r="G96" s="143"/>
    </row>
    <row r="97" spans="1:7" s="3" customFormat="1" x14ac:dyDescent="0.25">
      <c r="A97" s="64">
        <v>4126</v>
      </c>
      <c r="B97" s="65" t="s">
        <v>129</v>
      </c>
      <c r="C97" s="66">
        <v>121225</v>
      </c>
      <c r="D97" s="66"/>
      <c r="E97" s="66">
        <v>491625</v>
      </c>
      <c r="F97" s="131"/>
      <c r="G97" s="143"/>
    </row>
    <row r="98" spans="1:7" s="2" customFormat="1" x14ac:dyDescent="0.25">
      <c r="A98" s="61">
        <v>421</v>
      </c>
      <c r="B98" s="62" t="s">
        <v>131</v>
      </c>
      <c r="C98" s="63">
        <f>SUM(C99:C101)</f>
        <v>1107182.8400000001</v>
      </c>
      <c r="D98" s="63">
        <v>741000</v>
      </c>
      <c r="E98" s="63">
        <f>SUM(E99:E101)</f>
        <v>761708.39</v>
      </c>
      <c r="F98" s="131">
        <f>E98/D98*100</f>
        <v>102.79465452091767</v>
      </c>
      <c r="G98" s="143">
        <f>E98/C98*100</f>
        <v>68.796982980697209</v>
      </c>
    </row>
    <row r="99" spans="1:7" s="3" customFormat="1" x14ac:dyDescent="0.25">
      <c r="A99" s="64">
        <v>4212</v>
      </c>
      <c r="B99" s="65" t="s">
        <v>132</v>
      </c>
      <c r="C99" s="66">
        <v>468166.07</v>
      </c>
      <c r="D99" s="66"/>
      <c r="E99" s="66">
        <v>360314.26</v>
      </c>
      <c r="F99" s="131"/>
      <c r="G99" s="143"/>
    </row>
    <row r="100" spans="1:7" s="3" customFormat="1" x14ac:dyDescent="0.25">
      <c r="A100" s="64">
        <v>4213</v>
      </c>
      <c r="B100" s="65" t="s">
        <v>133</v>
      </c>
      <c r="C100" s="66">
        <v>600766.77</v>
      </c>
      <c r="D100" s="66"/>
      <c r="E100" s="66">
        <v>260481.63</v>
      </c>
      <c r="F100" s="131"/>
      <c r="G100" s="143"/>
    </row>
    <row r="101" spans="1:7" s="3" customFormat="1" x14ac:dyDescent="0.25">
      <c r="A101" s="64">
        <v>4214</v>
      </c>
      <c r="B101" s="65" t="s">
        <v>134</v>
      </c>
      <c r="C101" s="66">
        <v>38250</v>
      </c>
      <c r="D101" s="66"/>
      <c r="E101" s="66">
        <v>140912.5</v>
      </c>
      <c r="F101" s="131"/>
      <c r="G101" s="143"/>
    </row>
    <row r="102" spans="1:7" s="2" customFormat="1" x14ac:dyDescent="0.25">
      <c r="A102" s="61">
        <v>422</v>
      </c>
      <c r="B102" s="62" t="s">
        <v>135</v>
      </c>
      <c r="C102" s="63">
        <f>SUM(C103:C105)</f>
        <v>32357.5</v>
      </c>
      <c r="D102" s="63">
        <v>37000</v>
      </c>
      <c r="E102" s="63">
        <f>SUM(E103:E105)</f>
        <v>26216.560000000001</v>
      </c>
      <c r="F102" s="131">
        <f>E102/D102*100</f>
        <v>70.855567567567562</v>
      </c>
      <c r="G102" s="143">
        <f>E102/C102*100</f>
        <v>81.021586958201354</v>
      </c>
    </row>
    <row r="103" spans="1:7" s="3" customFormat="1" x14ac:dyDescent="0.25">
      <c r="A103" s="64">
        <v>4221</v>
      </c>
      <c r="B103" s="65" t="s">
        <v>136</v>
      </c>
      <c r="C103" s="66">
        <v>21637.5</v>
      </c>
      <c r="D103" s="66"/>
      <c r="E103" s="66">
        <v>26216.560000000001</v>
      </c>
      <c r="F103" s="132"/>
      <c r="G103" s="144"/>
    </row>
    <row r="104" spans="1:7" s="3" customFormat="1" x14ac:dyDescent="0.25">
      <c r="A104" s="64">
        <v>4223</v>
      </c>
      <c r="B104" s="65" t="s">
        <v>137</v>
      </c>
      <c r="C104" s="66">
        <v>600</v>
      </c>
      <c r="D104" s="66"/>
      <c r="E104" s="66">
        <v>0</v>
      </c>
      <c r="F104" s="132"/>
      <c r="G104" s="144"/>
    </row>
    <row r="105" spans="1:7" s="3" customFormat="1" x14ac:dyDescent="0.25">
      <c r="A105" s="64">
        <v>4227</v>
      </c>
      <c r="B105" s="65" t="s">
        <v>138</v>
      </c>
      <c r="C105" s="66">
        <v>10120</v>
      </c>
      <c r="D105" s="66"/>
      <c r="E105" s="66">
        <v>0</v>
      </c>
      <c r="F105" s="132"/>
      <c r="G105" s="144"/>
    </row>
    <row r="106" spans="1:7" x14ac:dyDescent="0.25">
      <c r="A106" s="54" t="s">
        <v>156</v>
      </c>
      <c r="B106" s="55"/>
      <c r="C106" s="57">
        <f>SUM(C107,C110,C113)</f>
        <v>283192.88</v>
      </c>
      <c r="D106" s="57">
        <f>SUM(D107,D110,D113)</f>
        <v>379000</v>
      </c>
      <c r="E106" s="57">
        <f>SUM(E107,E110,E113)</f>
        <v>379274.63</v>
      </c>
      <c r="F106" s="129">
        <f>E106/D106*100</f>
        <v>100.07246174142482</v>
      </c>
      <c r="G106" s="141">
        <f>E106/C106*100</f>
        <v>133.92802460287842</v>
      </c>
    </row>
    <row r="107" spans="1:7" x14ac:dyDescent="0.25">
      <c r="A107" s="82" t="s">
        <v>157</v>
      </c>
      <c r="B107" s="83"/>
      <c r="C107" s="84">
        <f>SUM(C108)</f>
        <v>199050.04</v>
      </c>
      <c r="D107" s="84">
        <f>SUM(D108)</f>
        <v>182000</v>
      </c>
      <c r="E107" s="84">
        <f>SUM(E108)</f>
        <v>182499.63</v>
      </c>
      <c r="F107" s="130">
        <f>E107/D107*100</f>
        <v>100.27452197802198</v>
      </c>
      <c r="G107" s="142">
        <f>E107/C107*100</f>
        <v>91.685301846711511</v>
      </c>
    </row>
    <row r="108" spans="1:7" s="2" customFormat="1" x14ac:dyDescent="0.25">
      <c r="A108" s="61">
        <v>381</v>
      </c>
      <c r="B108" s="62" t="s">
        <v>118</v>
      </c>
      <c r="C108" s="63">
        <f>SUM(C109:C109)</f>
        <v>199050.04</v>
      </c>
      <c r="D108" s="63">
        <v>182000</v>
      </c>
      <c r="E108" s="63">
        <f>SUM(E109:E109)</f>
        <v>182499.63</v>
      </c>
      <c r="F108" s="131">
        <f>E108/D108*100</f>
        <v>100.27452197802198</v>
      </c>
      <c r="G108" s="143">
        <f>E108/C108*100</f>
        <v>91.685301846711511</v>
      </c>
    </row>
    <row r="109" spans="1:7" s="3" customFormat="1" x14ac:dyDescent="0.25">
      <c r="A109" s="64">
        <v>3811</v>
      </c>
      <c r="B109" s="65" t="s">
        <v>119</v>
      </c>
      <c r="C109" s="66">
        <v>199050.04</v>
      </c>
      <c r="D109" s="66"/>
      <c r="E109" s="66">
        <v>182499.63</v>
      </c>
      <c r="F109" s="132"/>
      <c r="G109" s="144"/>
    </row>
    <row r="110" spans="1:7" x14ac:dyDescent="0.25">
      <c r="A110" s="82" t="s">
        <v>158</v>
      </c>
      <c r="B110" s="83"/>
      <c r="C110" s="84">
        <f>SUM(C111)</f>
        <v>19650</v>
      </c>
      <c r="D110" s="84">
        <f>SUM(D111)</f>
        <v>22000</v>
      </c>
      <c r="E110" s="84">
        <f>SUM(E111)</f>
        <v>22000</v>
      </c>
      <c r="F110" s="130">
        <f>E110/D110*100</f>
        <v>100</v>
      </c>
      <c r="G110" s="142">
        <f>E110/C110*100</f>
        <v>111.95928753180662</v>
      </c>
    </row>
    <row r="111" spans="1:7" s="2" customFormat="1" x14ac:dyDescent="0.25">
      <c r="A111" s="61">
        <v>381</v>
      </c>
      <c r="B111" s="62" t="s">
        <v>118</v>
      </c>
      <c r="C111" s="63">
        <f>SUM(C112)</f>
        <v>19650</v>
      </c>
      <c r="D111" s="63">
        <v>22000</v>
      </c>
      <c r="E111" s="63">
        <f>SUM(E112)</f>
        <v>22000</v>
      </c>
      <c r="F111" s="131">
        <f>E111/D111*100</f>
        <v>100</v>
      </c>
      <c r="G111" s="143">
        <f>E111/C111*100</f>
        <v>111.95928753180662</v>
      </c>
    </row>
    <row r="112" spans="1:7" s="3" customFormat="1" x14ac:dyDescent="0.25">
      <c r="A112" s="64">
        <v>3811</v>
      </c>
      <c r="B112" s="65" t="s">
        <v>119</v>
      </c>
      <c r="C112" s="66">
        <v>19650</v>
      </c>
      <c r="D112" s="66"/>
      <c r="E112" s="66">
        <v>22000</v>
      </c>
      <c r="F112" s="132"/>
      <c r="G112" s="144"/>
    </row>
    <row r="113" spans="1:7" x14ac:dyDescent="0.25">
      <c r="A113" s="82" t="s">
        <v>159</v>
      </c>
      <c r="B113" s="83"/>
      <c r="C113" s="84">
        <f>SUM(C114)</f>
        <v>64492.84</v>
      </c>
      <c r="D113" s="84">
        <f>SUM(D114)</f>
        <v>175000</v>
      </c>
      <c r="E113" s="84">
        <f>SUM(E114)</f>
        <v>174775</v>
      </c>
      <c r="F113" s="130">
        <f>E113/D113*100</f>
        <v>99.871428571428567</v>
      </c>
      <c r="G113" s="142">
        <f>E113/C113*100</f>
        <v>270.99907524618237</v>
      </c>
    </row>
    <row r="114" spans="1:7" s="2" customFormat="1" x14ac:dyDescent="0.25">
      <c r="A114" s="61">
        <v>421</v>
      </c>
      <c r="B114" s="62" t="s">
        <v>131</v>
      </c>
      <c r="C114" s="63">
        <f>SUM(C115:C115)</f>
        <v>64492.84</v>
      </c>
      <c r="D114" s="63">
        <v>175000</v>
      </c>
      <c r="E114" s="63">
        <f>SUM(E115:E115)</f>
        <v>174775</v>
      </c>
      <c r="F114" s="131">
        <f>E114/D114*100</f>
        <v>99.871428571428567</v>
      </c>
      <c r="G114" s="143">
        <f>E114/C114*100</f>
        <v>270.99907524618237</v>
      </c>
    </row>
    <row r="115" spans="1:7" s="3" customFormat="1" x14ac:dyDescent="0.25">
      <c r="A115" s="64">
        <v>4214</v>
      </c>
      <c r="B115" s="65" t="s">
        <v>134</v>
      </c>
      <c r="C115" s="66">
        <v>64492.84</v>
      </c>
      <c r="D115" s="66"/>
      <c r="E115" s="66">
        <v>174775</v>
      </c>
      <c r="F115" s="132"/>
      <c r="G115" s="144"/>
    </row>
    <row r="116" spans="1:7" x14ac:dyDescent="0.25">
      <c r="A116" s="54" t="s">
        <v>160</v>
      </c>
      <c r="B116" s="55"/>
      <c r="C116" s="57">
        <f>SUM(C117)</f>
        <v>42758.55</v>
      </c>
      <c r="D116" s="57">
        <f>SUM(D117)</f>
        <v>66000</v>
      </c>
      <c r="E116" s="57">
        <f>SUM(E117)</f>
        <v>65878</v>
      </c>
      <c r="F116" s="129">
        <f>E116/D116*100</f>
        <v>99.815151515151513</v>
      </c>
      <c r="G116" s="141">
        <f>E116/C116*100</f>
        <v>154.0697708411534</v>
      </c>
    </row>
    <row r="117" spans="1:7" x14ac:dyDescent="0.25">
      <c r="A117" s="82" t="s">
        <v>161</v>
      </c>
      <c r="B117" s="83"/>
      <c r="C117" s="84">
        <f>SUM(C119)</f>
        <v>42758.55</v>
      </c>
      <c r="D117" s="84">
        <f>SUM(D118)</f>
        <v>66000</v>
      </c>
      <c r="E117" s="84">
        <f>SUM(E119)</f>
        <v>65878</v>
      </c>
      <c r="F117" s="130">
        <f>E117/D117*100</f>
        <v>99.815151515151513</v>
      </c>
      <c r="G117" s="142">
        <f>E117/C117*100</f>
        <v>154.0697708411534</v>
      </c>
    </row>
    <row r="118" spans="1:7" s="2" customFormat="1" x14ac:dyDescent="0.25">
      <c r="A118" s="61">
        <v>363</v>
      </c>
      <c r="B118" s="62" t="s">
        <v>112</v>
      </c>
      <c r="C118" s="63">
        <v>42758.55</v>
      </c>
      <c r="D118" s="63">
        <v>66000</v>
      </c>
      <c r="E118" s="63">
        <v>42758.55</v>
      </c>
      <c r="F118" s="131">
        <f>E118/D118*100</f>
        <v>64.785681818181814</v>
      </c>
      <c r="G118" s="143">
        <f>E118/C118*100</f>
        <v>100</v>
      </c>
    </row>
    <row r="119" spans="1:7" s="3" customFormat="1" x14ac:dyDescent="0.25">
      <c r="A119" s="64">
        <v>3631</v>
      </c>
      <c r="B119" s="65" t="s">
        <v>113</v>
      </c>
      <c r="C119" s="66">
        <v>42758.55</v>
      </c>
      <c r="D119" s="66"/>
      <c r="E119" s="66">
        <v>65878</v>
      </c>
      <c r="F119" s="132"/>
      <c r="G119" s="144"/>
    </row>
    <row r="120" spans="1:7" x14ac:dyDescent="0.25">
      <c r="A120" s="54" t="s">
        <v>162</v>
      </c>
      <c r="B120" s="55"/>
      <c r="C120" s="57">
        <f>SUM(C121,C124)</f>
        <v>1197988.24</v>
      </c>
      <c r="D120" s="57">
        <f>SUM(D121,D124)</f>
        <v>1204000</v>
      </c>
      <c r="E120" s="57">
        <f>SUM(E121,E124)</f>
        <v>1213823.29</v>
      </c>
      <c r="F120" s="129">
        <f>E120/D120*100</f>
        <v>100.81588787375415</v>
      </c>
      <c r="G120" s="141">
        <f>E120/C120*100</f>
        <v>101.32180345943964</v>
      </c>
    </row>
    <row r="121" spans="1:7" x14ac:dyDescent="0.25">
      <c r="A121" s="82" t="s">
        <v>163</v>
      </c>
      <c r="B121" s="83"/>
      <c r="C121" s="84">
        <f>SUM(C122)</f>
        <v>332843.44</v>
      </c>
      <c r="D121" s="84">
        <f>SUM(D122)</f>
        <v>364000</v>
      </c>
      <c r="E121" s="84">
        <f>SUM(E122)</f>
        <v>375098.49</v>
      </c>
      <c r="F121" s="130">
        <f>E121/D121*100</f>
        <v>103.04903571428572</v>
      </c>
      <c r="G121" s="142">
        <f>E121/C121*100</f>
        <v>112.69517284162187</v>
      </c>
    </row>
    <row r="122" spans="1:7" s="2" customFormat="1" x14ac:dyDescent="0.25">
      <c r="A122" s="61">
        <v>372</v>
      </c>
      <c r="B122" s="62" t="s">
        <v>115</v>
      </c>
      <c r="C122" s="63">
        <f>SUM(C123:C123)</f>
        <v>332843.44</v>
      </c>
      <c r="D122" s="63">
        <v>364000</v>
      </c>
      <c r="E122" s="63">
        <f>SUM(E123:E123)</f>
        <v>375098.49</v>
      </c>
      <c r="F122" s="131">
        <f>E122/D122*100</f>
        <v>103.04903571428572</v>
      </c>
      <c r="G122" s="143">
        <f>E122/C122*100</f>
        <v>112.69517284162187</v>
      </c>
    </row>
    <row r="123" spans="1:7" s="3" customFormat="1" x14ac:dyDescent="0.25">
      <c r="A123" s="64">
        <v>3721</v>
      </c>
      <c r="B123" s="65" t="s">
        <v>116</v>
      </c>
      <c r="C123" s="66">
        <v>332843.44</v>
      </c>
      <c r="D123" s="66"/>
      <c r="E123" s="66">
        <v>375098.49</v>
      </c>
      <c r="F123" s="132"/>
      <c r="G123" s="144"/>
    </row>
    <row r="124" spans="1:7" x14ac:dyDescent="0.25">
      <c r="A124" s="82" t="s">
        <v>164</v>
      </c>
      <c r="B124" s="83"/>
      <c r="C124" s="84">
        <f>SUM(C125)</f>
        <v>865144.8</v>
      </c>
      <c r="D124" s="84">
        <f>SUM(D125)</f>
        <v>840000</v>
      </c>
      <c r="E124" s="84">
        <f>SUM(E125)</f>
        <v>838724.8</v>
      </c>
      <c r="F124" s="130">
        <f>E124/D124*100</f>
        <v>99.848190476190481</v>
      </c>
      <c r="G124" s="142">
        <f>E124/C124*100</f>
        <v>96.946175946500517</v>
      </c>
    </row>
    <row r="125" spans="1:7" s="2" customFormat="1" x14ac:dyDescent="0.25">
      <c r="A125" s="61">
        <v>381</v>
      </c>
      <c r="B125" s="62" t="s">
        <v>118</v>
      </c>
      <c r="C125" s="63">
        <f>SUM(C126)</f>
        <v>865144.8</v>
      </c>
      <c r="D125" s="63">
        <v>840000</v>
      </c>
      <c r="E125" s="63">
        <f>SUM(E126)</f>
        <v>838724.8</v>
      </c>
      <c r="F125" s="131">
        <f>E125/D125*100</f>
        <v>99.848190476190481</v>
      </c>
      <c r="G125" s="143">
        <f>E125/C125*100</f>
        <v>96.946175946500517</v>
      </c>
    </row>
    <row r="126" spans="1:7" s="3" customFormat="1" x14ac:dyDescent="0.25">
      <c r="A126" s="64">
        <v>3811</v>
      </c>
      <c r="B126" s="65" t="s">
        <v>119</v>
      </c>
      <c r="C126" s="66">
        <v>865144.8</v>
      </c>
      <c r="D126" s="66"/>
      <c r="E126" s="66">
        <v>838724.8</v>
      </c>
      <c r="F126" s="132"/>
      <c r="G126" s="144"/>
    </row>
    <row r="127" spans="1:7" x14ac:dyDescent="0.25">
      <c r="A127" s="54" t="s">
        <v>165</v>
      </c>
      <c r="B127" s="55"/>
      <c r="C127" s="57">
        <f t="shared" ref="C127:E128" si="3">SUM(C128)</f>
        <v>50000</v>
      </c>
      <c r="D127" s="57">
        <f t="shared" si="3"/>
        <v>45000</v>
      </c>
      <c r="E127" s="57">
        <f t="shared" si="3"/>
        <v>45000</v>
      </c>
      <c r="F127" s="129">
        <f>E127/D127*100</f>
        <v>100</v>
      </c>
      <c r="G127" s="141">
        <f>E127/C127*100</f>
        <v>90</v>
      </c>
    </row>
    <row r="128" spans="1:7" x14ac:dyDescent="0.25">
      <c r="A128" s="82" t="s">
        <v>166</v>
      </c>
      <c r="B128" s="83"/>
      <c r="C128" s="84">
        <f t="shared" si="3"/>
        <v>50000</v>
      </c>
      <c r="D128" s="84">
        <f t="shared" si="3"/>
        <v>45000</v>
      </c>
      <c r="E128" s="84">
        <f t="shared" si="3"/>
        <v>45000</v>
      </c>
      <c r="F128" s="130">
        <f>E128/D128*100</f>
        <v>100</v>
      </c>
      <c r="G128" s="142">
        <f>E128/C128*100</f>
        <v>90</v>
      </c>
    </row>
    <row r="129" spans="1:7" s="2" customFormat="1" x14ac:dyDescent="0.25">
      <c r="A129" s="61">
        <v>381</v>
      </c>
      <c r="B129" s="62" t="s">
        <v>118</v>
      </c>
      <c r="C129" s="63">
        <f>SUM(C130)</f>
        <v>50000</v>
      </c>
      <c r="D129" s="63">
        <v>45000</v>
      </c>
      <c r="E129" s="63">
        <f>SUM(E130)</f>
        <v>45000</v>
      </c>
      <c r="F129" s="131">
        <f>E129/D129*100</f>
        <v>100</v>
      </c>
      <c r="G129" s="143">
        <f>E129/C129*100</f>
        <v>90</v>
      </c>
    </row>
    <row r="130" spans="1:7" s="3" customFormat="1" x14ac:dyDescent="0.25">
      <c r="A130" s="64">
        <v>3811</v>
      </c>
      <c r="B130" s="65" t="s">
        <v>119</v>
      </c>
      <c r="C130" s="66">
        <v>50000</v>
      </c>
      <c r="D130" s="66"/>
      <c r="E130" s="66">
        <v>45000</v>
      </c>
      <c r="F130" s="132"/>
      <c r="G130" s="144"/>
    </row>
    <row r="131" spans="1:7" x14ac:dyDescent="0.25">
      <c r="A131" s="79" t="s">
        <v>167</v>
      </c>
      <c r="B131" s="80"/>
      <c r="C131" s="81">
        <f t="shared" ref="C131:E132" si="4">SUM(C132)</f>
        <v>457927.36</v>
      </c>
      <c r="D131" s="81">
        <f t="shared" si="4"/>
        <v>288840</v>
      </c>
      <c r="E131" s="81">
        <f t="shared" si="4"/>
        <v>282717.93</v>
      </c>
      <c r="F131" s="128">
        <f>E131/D131*100</f>
        <v>97.880463232239308</v>
      </c>
      <c r="G131" s="140">
        <f>E131/C131*100</f>
        <v>61.738597580192632</v>
      </c>
    </row>
    <row r="132" spans="1:7" x14ac:dyDescent="0.25">
      <c r="A132" s="54" t="s">
        <v>168</v>
      </c>
      <c r="B132" s="55"/>
      <c r="C132" s="57">
        <f t="shared" si="4"/>
        <v>457927.36</v>
      </c>
      <c r="D132" s="57">
        <f t="shared" si="4"/>
        <v>288840</v>
      </c>
      <c r="E132" s="57">
        <f t="shared" si="4"/>
        <v>282717.93</v>
      </c>
      <c r="F132" s="129">
        <f>E132/D132*100</f>
        <v>97.880463232239308</v>
      </c>
      <c r="G132" s="141">
        <f>E132/C132*100</f>
        <v>61.738597580192632</v>
      </c>
    </row>
    <row r="133" spans="1:7" x14ac:dyDescent="0.25">
      <c r="A133" s="82" t="s">
        <v>169</v>
      </c>
      <c r="B133" s="83"/>
      <c r="C133" s="84">
        <f>SUM(C134,C136,C139,C141,C145)</f>
        <v>457927.36</v>
      </c>
      <c r="D133" s="84">
        <f>SUM(D134,D136,D139,D141,D145)</f>
        <v>288840</v>
      </c>
      <c r="E133" s="84">
        <f>SUM(E134,E136,E139,E141,E145)</f>
        <v>282717.93</v>
      </c>
      <c r="F133" s="130">
        <f>E133/D133*100</f>
        <v>97.880463232239308</v>
      </c>
      <c r="G133" s="142">
        <f>E133/C133*100</f>
        <v>61.738597580192632</v>
      </c>
    </row>
    <row r="134" spans="1:7" s="2" customFormat="1" x14ac:dyDescent="0.25">
      <c r="A134" s="61">
        <v>311</v>
      </c>
      <c r="B134" s="62" t="s">
        <v>70</v>
      </c>
      <c r="C134" s="63">
        <f>SUM(C135)</f>
        <v>324573.46000000002</v>
      </c>
      <c r="D134" s="63">
        <v>216000</v>
      </c>
      <c r="E134" s="63">
        <f>SUM(E135)</f>
        <v>214377.18</v>
      </c>
      <c r="F134" s="131">
        <f>E134/D134*100</f>
        <v>99.248694444444439</v>
      </c>
      <c r="G134" s="143">
        <f>E134/C134*100</f>
        <v>66.048893831307083</v>
      </c>
    </row>
    <row r="135" spans="1:7" s="3" customFormat="1" x14ac:dyDescent="0.25">
      <c r="A135" s="64">
        <v>3111</v>
      </c>
      <c r="B135" s="65" t="s">
        <v>71</v>
      </c>
      <c r="C135" s="66">
        <v>324573.46000000002</v>
      </c>
      <c r="D135" s="66"/>
      <c r="E135" s="66">
        <v>214377.18</v>
      </c>
      <c r="F135" s="132"/>
      <c r="G135" s="144"/>
    </row>
    <row r="136" spans="1:7" s="2" customFormat="1" x14ac:dyDescent="0.25">
      <c r="A136" s="61">
        <v>313</v>
      </c>
      <c r="B136" s="62" t="s">
        <v>73</v>
      </c>
      <c r="C136" s="63">
        <f>SUM(C137:C138)</f>
        <v>51861.86</v>
      </c>
      <c r="D136" s="63">
        <v>32840</v>
      </c>
      <c r="E136" s="63">
        <f>SUM(E137:E138)</f>
        <v>32702.519999999997</v>
      </c>
      <c r="F136" s="131">
        <f>E136/D136*100</f>
        <v>99.581364190012167</v>
      </c>
      <c r="G136" s="143">
        <f>E136/C136*100</f>
        <v>63.056974817332033</v>
      </c>
    </row>
    <row r="137" spans="1:7" s="3" customFormat="1" x14ac:dyDescent="0.25">
      <c r="A137" s="64">
        <v>3132</v>
      </c>
      <c r="B137" s="65" t="s">
        <v>74</v>
      </c>
      <c r="C137" s="66">
        <v>46344.13</v>
      </c>
      <c r="D137" s="66"/>
      <c r="E137" s="66">
        <v>29045.01</v>
      </c>
      <c r="F137" s="132"/>
      <c r="G137" s="144"/>
    </row>
    <row r="138" spans="1:7" s="3" customFormat="1" x14ac:dyDescent="0.25">
      <c r="A138" s="64">
        <v>3133</v>
      </c>
      <c r="B138" s="65" t="s">
        <v>75</v>
      </c>
      <c r="C138" s="66">
        <v>5517.73</v>
      </c>
      <c r="D138" s="66"/>
      <c r="E138" s="66">
        <v>3657.51</v>
      </c>
      <c r="F138" s="132"/>
      <c r="G138" s="144"/>
    </row>
    <row r="139" spans="1:7" s="2" customFormat="1" x14ac:dyDescent="0.25">
      <c r="A139" s="61">
        <v>321</v>
      </c>
      <c r="B139" s="62" t="s">
        <v>77</v>
      </c>
      <c r="C139" s="63">
        <f>SUM(C140)</f>
        <v>19788.88</v>
      </c>
      <c r="D139" s="63">
        <v>13000</v>
      </c>
      <c r="E139" s="63">
        <f>SUM(E140)</f>
        <v>12870</v>
      </c>
      <c r="F139" s="131">
        <f>E139/D139*100</f>
        <v>99</v>
      </c>
      <c r="G139" s="143">
        <f>E139/C139*100</f>
        <v>65.036525563852024</v>
      </c>
    </row>
    <row r="140" spans="1:7" s="3" customFormat="1" x14ac:dyDescent="0.25">
      <c r="A140" s="64">
        <v>3212</v>
      </c>
      <c r="B140" s="65" t="s">
        <v>79</v>
      </c>
      <c r="C140" s="66">
        <v>19788.88</v>
      </c>
      <c r="D140" s="66"/>
      <c r="E140" s="66">
        <v>12870</v>
      </c>
      <c r="F140" s="132"/>
      <c r="G140" s="144"/>
    </row>
    <row r="141" spans="1:7" s="2" customFormat="1" x14ac:dyDescent="0.25">
      <c r="A141" s="61">
        <v>322</v>
      </c>
      <c r="B141" s="62" t="s">
        <v>81</v>
      </c>
      <c r="C141" s="63">
        <f>SUM(C142:C144)</f>
        <v>46215.66</v>
      </c>
      <c r="D141" s="63">
        <v>23000</v>
      </c>
      <c r="E141" s="63">
        <f>SUM(E142:E144)</f>
        <v>22768.23</v>
      </c>
      <c r="F141" s="131">
        <f>E141/D141*100</f>
        <v>98.992304347826092</v>
      </c>
      <c r="G141" s="143">
        <f>E141/C141*100</f>
        <v>49.265184138882788</v>
      </c>
    </row>
    <row r="142" spans="1:7" s="3" customFormat="1" x14ac:dyDescent="0.25">
      <c r="A142" s="64">
        <v>3221</v>
      </c>
      <c r="B142" s="65" t="s">
        <v>82</v>
      </c>
      <c r="C142" s="66">
        <v>11070.97</v>
      </c>
      <c r="D142" s="66"/>
      <c r="E142" s="66">
        <v>10907.48</v>
      </c>
      <c r="F142" s="132"/>
      <c r="G142" s="144"/>
    </row>
    <row r="143" spans="1:7" s="3" customFormat="1" x14ac:dyDescent="0.25">
      <c r="A143" s="64">
        <v>3223</v>
      </c>
      <c r="B143" s="65" t="s">
        <v>84</v>
      </c>
      <c r="C143" s="66">
        <v>16938.740000000002</v>
      </c>
      <c r="D143" s="66"/>
      <c r="E143" s="66">
        <v>11860.75</v>
      </c>
      <c r="F143" s="132"/>
      <c r="G143" s="144"/>
    </row>
    <row r="144" spans="1:7" s="3" customFormat="1" x14ac:dyDescent="0.25">
      <c r="A144" s="64">
        <v>3227</v>
      </c>
      <c r="B144" s="65" t="s">
        <v>87</v>
      </c>
      <c r="C144" s="66">
        <v>18205.95</v>
      </c>
      <c r="D144" s="66"/>
      <c r="E144" s="66">
        <v>0</v>
      </c>
      <c r="F144" s="132"/>
      <c r="G144" s="144"/>
    </row>
    <row r="145" spans="1:7" s="2" customFormat="1" x14ac:dyDescent="0.25">
      <c r="A145" s="61">
        <v>323</v>
      </c>
      <c r="B145" s="62" t="s">
        <v>88</v>
      </c>
      <c r="C145" s="63">
        <f>SUM(C146:C147)</f>
        <v>15487.5</v>
      </c>
      <c r="D145" s="63">
        <v>4000</v>
      </c>
      <c r="E145" s="63">
        <f>SUM(E146:E147)</f>
        <v>0</v>
      </c>
      <c r="F145" s="131">
        <f>E145/D145*100</f>
        <v>0</v>
      </c>
      <c r="G145" s="143">
        <f>E145/C145*100</f>
        <v>0</v>
      </c>
    </row>
    <row r="146" spans="1:7" s="3" customFormat="1" x14ac:dyDescent="0.25">
      <c r="A146" s="64">
        <v>3236</v>
      </c>
      <c r="B146" s="65" t="s">
        <v>94</v>
      </c>
      <c r="C146" s="66">
        <v>10800</v>
      </c>
      <c r="D146" s="66"/>
      <c r="E146" s="66">
        <v>0</v>
      </c>
      <c r="F146" s="132"/>
      <c r="G146" s="144"/>
    </row>
    <row r="147" spans="1:7" s="3" customFormat="1" x14ac:dyDescent="0.25">
      <c r="A147" s="64">
        <v>3239</v>
      </c>
      <c r="B147" s="65" t="s">
        <v>97</v>
      </c>
      <c r="C147" s="66">
        <v>4687.5</v>
      </c>
      <c r="D147" s="66"/>
      <c r="E147" s="66">
        <v>0</v>
      </c>
      <c r="F147" s="132"/>
      <c r="G147" s="144"/>
    </row>
    <row r="148" spans="1:7" x14ac:dyDescent="0.25">
      <c r="A148" s="76" t="s">
        <v>170</v>
      </c>
      <c r="B148" s="77"/>
      <c r="C148" s="78">
        <f>SUM(C149)</f>
        <v>864562.99</v>
      </c>
      <c r="D148" s="78">
        <f>SUM(D149)</f>
        <v>914185</v>
      </c>
      <c r="E148" s="78">
        <f>SUM(E149)</f>
        <v>897051.36</v>
      </c>
      <c r="F148" s="127">
        <f>E148/D148*100</f>
        <v>98.125801670340252</v>
      </c>
      <c r="G148" s="139">
        <f>E148/C148*100</f>
        <v>103.75777940714302</v>
      </c>
    </row>
    <row r="149" spans="1:7" x14ac:dyDescent="0.25">
      <c r="A149" s="79" t="s">
        <v>171</v>
      </c>
      <c r="B149" s="80"/>
      <c r="C149" s="81">
        <f>SUM(C150,C176)</f>
        <v>864562.99</v>
      </c>
      <c r="D149" s="81">
        <f>SUM(D150,D176)</f>
        <v>914185</v>
      </c>
      <c r="E149" s="81">
        <f>SUM(E150,E176)</f>
        <v>897051.36</v>
      </c>
      <c r="F149" s="128">
        <f>E149/D149*100</f>
        <v>98.125801670340252</v>
      </c>
      <c r="G149" s="140">
        <f>E149/C149*100</f>
        <v>103.75777940714302</v>
      </c>
    </row>
    <row r="150" spans="1:7" x14ac:dyDescent="0.25">
      <c r="A150" s="54" t="s">
        <v>156</v>
      </c>
      <c r="B150" s="55"/>
      <c r="C150" s="57">
        <f>SUM(C151)</f>
        <v>242416.52999999997</v>
      </c>
      <c r="D150" s="57">
        <f>SUM(D151)</f>
        <v>290230</v>
      </c>
      <c r="E150" s="57">
        <f>SUM(E151)</f>
        <v>276169.38</v>
      </c>
      <c r="F150" s="129">
        <f>E150/D150*100</f>
        <v>95.155352651345481</v>
      </c>
      <c r="G150" s="141">
        <f>E150/C150*100</f>
        <v>113.92349358354402</v>
      </c>
    </row>
    <row r="151" spans="1:7" x14ac:dyDescent="0.25">
      <c r="A151" s="82" t="s">
        <v>172</v>
      </c>
      <c r="B151" s="83"/>
      <c r="C151" s="84">
        <f>SUM(C152,C154,C156,C159,C163,C165,C169,C174)</f>
        <v>242416.52999999997</v>
      </c>
      <c r="D151" s="84">
        <f>SUM(D152,D154,D156,D159,D163,D165,D169,D174,D172)</f>
        <v>290230</v>
      </c>
      <c r="E151" s="84">
        <f>SUM(E152,E154,E156,E159,E163,E165,E169,E174,E172)</f>
        <v>276169.38</v>
      </c>
      <c r="F151" s="130">
        <f>E151/D151*100</f>
        <v>95.155352651345481</v>
      </c>
      <c r="G151" s="142">
        <f>E151/C151*100</f>
        <v>113.92349358354402</v>
      </c>
    </row>
    <row r="152" spans="1:7" s="2" customFormat="1" x14ac:dyDescent="0.25">
      <c r="A152" s="61">
        <v>311</v>
      </c>
      <c r="B152" s="62" t="s">
        <v>70</v>
      </c>
      <c r="C152" s="63">
        <f>SUM(C153)</f>
        <v>152031.87</v>
      </c>
      <c r="D152" s="63">
        <v>159000</v>
      </c>
      <c r="E152" s="63">
        <f>SUM(E153)</f>
        <v>155766.5</v>
      </c>
      <c r="F152" s="131">
        <f>E152/D152*100</f>
        <v>97.966352201257862</v>
      </c>
      <c r="G152" s="143">
        <f>E152/C152*100</f>
        <v>102.45647836864731</v>
      </c>
    </row>
    <row r="153" spans="1:7" s="3" customFormat="1" x14ac:dyDescent="0.25">
      <c r="A153" s="64">
        <v>3111</v>
      </c>
      <c r="B153" s="65" t="s">
        <v>71</v>
      </c>
      <c r="C153" s="66">
        <v>152031.87</v>
      </c>
      <c r="D153" s="66"/>
      <c r="E153" s="66">
        <v>155766.5</v>
      </c>
      <c r="F153" s="131"/>
      <c r="G153" s="143"/>
    </row>
    <row r="154" spans="1:7" s="2" customFormat="1" x14ac:dyDescent="0.25">
      <c r="A154" s="61">
        <v>312</v>
      </c>
      <c r="B154" s="62" t="s">
        <v>72</v>
      </c>
      <c r="C154" s="63">
        <f>SUM(C155)</f>
        <v>11500</v>
      </c>
      <c r="D154" s="63">
        <v>9000</v>
      </c>
      <c r="E154" s="63">
        <f>SUM(E155)</f>
        <v>9000</v>
      </c>
      <c r="F154" s="131">
        <f>E154/D154*100</f>
        <v>100</v>
      </c>
      <c r="G154" s="143">
        <f>E154/C154*100</f>
        <v>78.260869565217391</v>
      </c>
    </row>
    <row r="155" spans="1:7" s="3" customFormat="1" x14ac:dyDescent="0.25">
      <c r="A155" s="64">
        <v>3121</v>
      </c>
      <c r="B155" s="65" t="s">
        <v>72</v>
      </c>
      <c r="C155" s="66">
        <v>11500</v>
      </c>
      <c r="D155" s="66"/>
      <c r="E155" s="66">
        <v>9000</v>
      </c>
      <c r="F155" s="131"/>
      <c r="G155" s="143"/>
    </row>
    <row r="156" spans="1:7" s="2" customFormat="1" x14ac:dyDescent="0.25">
      <c r="A156" s="61">
        <v>313</v>
      </c>
      <c r="B156" s="62" t="s">
        <v>73</v>
      </c>
      <c r="C156" s="63">
        <f>SUM(C157:C158)</f>
        <v>25234.25</v>
      </c>
      <c r="D156" s="63">
        <v>24170</v>
      </c>
      <c r="E156" s="63">
        <f>SUM(E157:E158)</f>
        <v>24066.560000000001</v>
      </c>
      <c r="F156" s="131">
        <f>E156/D156*100</f>
        <v>99.572031443938769</v>
      </c>
      <c r="G156" s="143">
        <f>E156/C156*100</f>
        <v>95.372598749715181</v>
      </c>
    </row>
    <row r="157" spans="1:7" s="3" customFormat="1" x14ac:dyDescent="0.25">
      <c r="A157" s="64">
        <v>3132</v>
      </c>
      <c r="B157" s="65" t="s">
        <v>74</v>
      </c>
      <c r="C157" s="66">
        <v>22534.959999999999</v>
      </c>
      <c r="D157" s="66"/>
      <c r="E157" s="66">
        <v>21374.91</v>
      </c>
      <c r="F157" s="131"/>
      <c r="G157" s="143"/>
    </row>
    <row r="158" spans="1:7" s="3" customFormat="1" x14ac:dyDescent="0.25">
      <c r="A158" s="64">
        <v>3133</v>
      </c>
      <c r="B158" s="65" t="s">
        <v>75</v>
      </c>
      <c r="C158" s="66">
        <v>2699.29</v>
      </c>
      <c r="D158" s="66"/>
      <c r="E158" s="66">
        <v>2691.65</v>
      </c>
      <c r="F158" s="131"/>
      <c r="G158" s="143"/>
    </row>
    <row r="159" spans="1:7" s="2" customFormat="1" x14ac:dyDescent="0.25">
      <c r="A159" s="61">
        <v>321</v>
      </c>
      <c r="B159" s="62" t="s">
        <v>77</v>
      </c>
      <c r="C159" s="63">
        <f>SUM(C160:C162)</f>
        <v>11844.55</v>
      </c>
      <c r="D159" s="63">
        <v>8600</v>
      </c>
      <c r="E159" s="63">
        <f>SUM(E160:E162)</f>
        <v>6140</v>
      </c>
      <c r="F159" s="131">
        <f>E159/D159*100</f>
        <v>71.395348837209298</v>
      </c>
      <c r="G159" s="143">
        <f>E159/C159*100</f>
        <v>51.838187183134863</v>
      </c>
    </row>
    <row r="160" spans="1:7" s="3" customFormat="1" x14ac:dyDescent="0.25">
      <c r="A160" s="64">
        <v>3211</v>
      </c>
      <c r="B160" s="65" t="s">
        <v>78</v>
      </c>
      <c r="C160" s="66">
        <v>3344.05</v>
      </c>
      <c r="D160" s="66"/>
      <c r="E160" s="66">
        <v>770</v>
      </c>
      <c r="F160" s="131"/>
      <c r="G160" s="143"/>
    </row>
    <row r="161" spans="1:7" s="3" customFormat="1" x14ac:dyDescent="0.25">
      <c r="A161" s="64">
        <v>3212</v>
      </c>
      <c r="B161" s="65" t="s">
        <v>79</v>
      </c>
      <c r="C161" s="66">
        <v>8500.5</v>
      </c>
      <c r="D161" s="66"/>
      <c r="E161" s="66">
        <v>5370</v>
      </c>
      <c r="F161" s="131"/>
      <c r="G161" s="143"/>
    </row>
    <row r="162" spans="1:7" s="3" customFormat="1" x14ac:dyDescent="0.25">
      <c r="A162" s="64">
        <v>3213</v>
      </c>
      <c r="B162" s="65" t="s">
        <v>80</v>
      </c>
      <c r="C162" s="66">
        <v>0</v>
      </c>
      <c r="D162" s="66"/>
      <c r="E162" s="66">
        <v>0</v>
      </c>
      <c r="F162" s="131"/>
      <c r="G162" s="143"/>
    </row>
    <row r="163" spans="1:7" s="2" customFormat="1" x14ac:dyDescent="0.25">
      <c r="A163" s="61">
        <v>322</v>
      </c>
      <c r="B163" s="62" t="s">
        <v>81</v>
      </c>
      <c r="C163" s="63">
        <f>SUM(C164)</f>
        <v>2277.88</v>
      </c>
      <c r="D163" s="63">
        <v>4000</v>
      </c>
      <c r="E163" s="63">
        <f>SUM(E164)</f>
        <v>2599.6799999999998</v>
      </c>
      <c r="F163" s="131">
        <f>E163/D163*100</f>
        <v>64.99199999999999</v>
      </c>
      <c r="G163" s="143">
        <f>E163/C163*100</f>
        <v>114.12717087818496</v>
      </c>
    </row>
    <row r="164" spans="1:7" s="3" customFormat="1" x14ac:dyDescent="0.25">
      <c r="A164" s="64">
        <v>3221</v>
      </c>
      <c r="B164" s="65" t="s">
        <v>82</v>
      </c>
      <c r="C164" s="66">
        <v>2277.88</v>
      </c>
      <c r="D164" s="66"/>
      <c r="E164" s="66">
        <v>2599.6799999999998</v>
      </c>
      <c r="F164" s="131"/>
      <c r="G164" s="143"/>
    </row>
    <row r="165" spans="1:7" s="2" customFormat="1" x14ac:dyDescent="0.25">
      <c r="A165" s="61">
        <v>323</v>
      </c>
      <c r="B165" s="62" t="s">
        <v>88</v>
      </c>
      <c r="C165" s="63">
        <f>SUM(C166:C168)</f>
        <v>18040.400000000001</v>
      </c>
      <c r="D165" s="63">
        <v>18750</v>
      </c>
      <c r="E165" s="63">
        <f>SUM(E166:E168)</f>
        <v>14501.92</v>
      </c>
      <c r="F165" s="131">
        <f>E165/D165*100</f>
        <v>77.343573333333339</v>
      </c>
      <c r="G165" s="143">
        <f>E165/C165*100</f>
        <v>80.385800758298032</v>
      </c>
    </row>
    <row r="166" spans="1:7" s="3" customFormat="1" x14ac:dyDescent="0.25">
      <c r="A166" s="64">
        <v>3231</v>
      </c>
      <c r="B166" s="65" t="s">
        <v>89</v>
      </c>
      <c r="C166" s="66">
        <v>6820.4</v>
      </c>
      <c r="D166" s="66"/>
      <c r="E166" s="66">
        <v>5035.62</v>
      </c>
      <c r="F166" s="131"/>
      <c r="G166" s="143"/>
    </row>
    <row r="167" spans="1:7" s="3" customFormat="1" x14ac:dyDescent="0.25">
      <c r="A167" s="64">
        <v>3232</v>
      </c>
      <c r="B167" s="65" t="s">
        <v>90</v>
      </c>
      <c r="C167" s="66">
        <v>0</v>
      </c>
      <c r="D167" s="66"/>
      <c r="E167" s="66">
        <v>91.3</v>
      </c>
      <c r="F167" s="131"/>
      <c r="G167" s="143"/>
    </row>
    <row r="168" spans="1:7" s="3" customFormat="1" x14ac:dyDescent="0.25">
      <c r="A168" s="64">
        <v>3238</v>
      </c>
      <c r="B168" s="65" t="s">
        <v>96</v>
      </c>
      <c r="C168" s="66">
        <v>11220</v>
      </c>
      <c r="D168" s="66"/>
      <c r="E168" s="66">
        <v>9375</v>
      </c>
      <c r="F168" s="131"/>
      <c r="G168" s="143"/>
    </row>
    <row r="169" spans="1:7" s="2" customFormat="1" x14ac:dyDescent="0.25">
      <c r="A169" s="61">
        <v>329</v>
      </c>
      <c r="B169" s="62" t="s">
        <v>99</v>
      </c>
      <c r="C169" s="63">
        <f>SUM(C170:C171)</f>
        <v>11487.58</v>
      </c>
      <c r="D169" s="63">
        <v>8500</v>
      </c>
      <c r="E169" s="63">
        <f>SUM(E170:E171)</f>
        <v>9884.7200000000012</v>
      </c>
      <c r="F169" s="131">
        <f>E169/D169*100</f>
        <v>116.29082352941178</v>
      </c>
      <c r="G169" s="143">
        <f>E169/C169*100</f>
        <v>86.047017735676278</v>
      </c>
    </row>
    <row r="170" spans="1:7" s="3" customFormat="1" x14ac:dyDescent="0.25">
      <c r="A170" s="64">
        <v>3293</v>
      </c>
      <c r="B170" s="65" t="s">
        <v>101</v>
      </c>
      <c r="C170" s="66">
        <v>2501.89</v>
      </c>
      <c r="D170" s="66"/>
      <c r="E170" s="66">
        <v>3035.42</v>
      </c>
      <c r="F170" s="131"/>
      <c r="G170" s="143"/>
    </row>
    <row r="171" spans="1:7" s="3" customFormat="1" x14ac:dyDescent="0.25">
      <c r="A171" s="64">
        <v>3299</v>
      </c>
      <c r="B171" s="65" t="s">
        <v>99</v>
      </c>
      <c r="C171" s="66">
        <v>8985.69</v>
      </c>
      <c r="D171" s="66"/>
      <c r="E171" s="66">
        <v>6849.3</v>
      </c>
      <c r="F171" s="131"/>
      <c r="G171" s="143"/>
    </row>
    <row r="172" spans="1:7" s="3" customFormat="1" x14ac:dyDescent="0.25">
      <c r="A172" s="61">
        <v>422</v>
      </c>
      <c r="B172" s="62" t="s">
        <v>136</v>
      </c>
      <c r="C172" s="63">
        <f>SUM(C173)</f>
        <v>0</v>
      </c>
      <c r="D172" s="63">
        <v>44210</v>
      </c>
      <c r="E172" s="63">
        <f>SUM(E173)</f>
        <v>44210</v>
      </c>
      <c r="F172" s="131"/>
      <c r="G172" s="143"/>
    </row>
    <row r="173" spans="1:7" s="3" customFormat="1" x14ac:dyDescent="0.25">
      <c r="A173" s="64">
        <v>4221</v>
      </c>
      <c r="B173" s="65" t="s">
        <v>210</v>
      </c>
      <c r="C173" s="66"/>
      <c r="D173" s="66"/>
      <c r="E173" s="66">
        <v>44210</v>
      </c>
      <c r="F173" s="131"/>
      <c r="G173" s="143"/>
    </row>
    <row r="174" spans="1:7" s="2" customFormat="1" x14ac:dyDescent="0.25">
      <c r="A174" s="61">
        <v>424</v>
      </c>
      <c r="B174" s="62" t="s">
        <v>139</v>
      </c>
      <c r="C174" s="63">
        <f>SUM(C175)</f>
        <v>10000</v>
      </c>
      <c r="D174" s="63">
        <v>14000</v>
      </c>
      <c r="E174" s="63">
        <f>SUM(E175)</f>
        <v>10000</v>
      </c>
      <c r="F174" s="131">
        <f>E174/D174*100</f>
        <v>71.428571428571431</v>
      </c>
      <c r="G174" s="143">
        <f>E174/C174*100</f>
        <v>100</v>
      </c>
    </row>
    <row r="175" spans="1:7" s="3" customFormat="1" x14ac:dyDescent="0.25">
      <c r="A175" s="64">
        <v>4241</v>
      </c>
      <c r="B175" s="65" t="s">
        <v>140</v>
      </c>
      <c r="C175" s="66">
        <v>10000</v>
      </c>
      <c r="D175" s="66"/>
      <c r="E175" s="66">
        <v>10000</v>
      </c>
      <c r="F175" s="131"/>
      <c r="G175" s="143"/>
    </row>
    <row r="176" spans="1:7" x14ac:dyDescent="0.25">
      <c r="A176" s="54" t="s">
        <v>173</v>
      </c>
      <c r="B176" s="55"/>
      <c r="C176" s="57">
        <f>SUM(C177)</f>
        <v>622146.46000000008</v>
      </c>
      <c r="D176" s="57">
        <f>SUM(D177)</f>
        <v>623955</v>
      </c>
      <c r="E176" s="57">
        <f>SUM(E177)</f>
        <v>620881.98</v>
      </c>
      <c r="F176" s="129">
        <f>E176/D176*100</f>
        <v>99.507493328845825</v>
      </c>
      <c r="G176" s="141">
        <f>E176/C176*100</f>
        <v>99.796755252774389</v>
      </c>
    </row>
    <row r="177" spans="1:7" x14ac:dyDescent="0.25">
      <c r="A177" s="82" t="s">
        <v>174</v>
      </c>
      <c r="B177" s="83"/>
      <c r="C177" s="84">
        <f>SUM(C178,C180,C182,C185,C188,C192,C199)</f>
        <v>622146.46000000008</v>
      </c>
      <c r="D177" s="84">
        <f>SUM(D178,D180,D182,D185,D188,D192,D199)</f>
        <v>623955</v>
      </c>
      <c r="E177" s="84">
        <f>SUM(E178,E180,E182,E185,E188,E192,E199)</f>
        <v>620881.98</v>
      </c>
      <c r="F177" s="130">
        <f>E177/D177*100</f>
        <v>99.507493328845825</v>
      </c>
      <c r="G177" s="142">
        <f>E177/C177*100</f>
        <v>99.796755252774389</v>
      </c>
    </row>
    <row r="178" spans="1:7" s="2" customFormat="1" x14ac:dyDescent="0.25">
      <c r="A178" s="61">
        <v>311</v>
      </c>
      <c r="B178" s="62" t="s">
        <v>70</v>
      </c>
      <c r="C178" s="63">
        <f>SUM(C179)</f>
        <v>369563.59</v>
      </c>
      <c r="D178" s="63">
        <v>373000</v>
      </c>
      <c r="E178" s="63">
        <f>SUM(E179)</f>
        <v>371377.65</v>
      </c>
      <c r="F178" s="131">
        <f>E178/D178*100</f>
        <v>99.565053619302958</v>
      </c>
      <c r="G178" s="143">
        <f>E178/C178*100</f>
        <v>100.49086545565811</v>
      </c>
    </row>
    <row r="179" spans="1:7" s="3" customFormat="1" x14ac:dyDescent="0.25">
      <c r="A179" s="64">
        <v>3111</v>
      </c>
      <c r="B179" s="65" t="s">
        <v>71</v>
      </c>
      <c r="C179" s="66">
        <v>369563.59</v>
      </c>
      <c r="D179" s="66"/>
      <c r="E179" s="66">
        <v>371377.65</v>
      </c>
      <c r="F179" s="131"/>
      <c r="G179" s="143"/>
    </row>
    <row r="180" spans="1:7" s="2" customFormat="1" x14ac:dyDescent="0.25">
      <c r="A180" s="61">
        <v>312</v>
      </c>
      <c r="B180" s="62" t="s">
        <v>72</v>
      </c>
      <c r="C180" s="63">
        <f>SUM(C181)</f>
        <v>17500</v>
      </c>
      <c r="D180" s="63">
        <v>21500</v>
      </c>
      <c r="E180" s="63">
        <f>SUM(E181)</f>
        <v>21500</v>
      </c>
      <c r="F180" s="131">
        <f>E180/D180*100</f>
        <v>100</v>
      </c>
      <c r="G180" s="143">
        <f>E180/C180*100</f>
        <v>122.85714285714286</v>
      </c>
    </row>
    <row r="181" spans="1:7" s="3" customFormat="1" x14ac:dyDescent="0.25">
      <c r="A181" s="64">
        <v>3121</v>
      </c>
      <c r="B181" s="65" t="s">
        <v>72</v>
      </c>
      <c r="C181" s="66">
        <v>17500</v>
      </c>
      <c r="D181" s="66"/>
      <c r="E181" s="66">
        <v>21500</v>
      </c>
      <c r="F181" s="131"/>
      <c r="G181" s="143"/>
    </row>
    <row r="182" spans="1:7" s="2" customFormat="1" x14ac:dyDescent="0.25">
      <c r="A182" s="61">
        <v>313</v>
      </c>
      <c r="B182" s="62" t="s">
        <v>73</v>
      </c>
      <c r="C182" s="63">
        <f>SUM(C183:C184)</f>
        <v>58666.89</v>
      </c>
      <c r="D182" s="63">
        <v>56655</v>
      </c>
      <c r="E182" s="63">
        <f>SUM(E183:E184)</f>
        <v>56449.47</v>
      </c>
      <c r="F182" s="131">
        <f>E182/D182*100</f>
        <v>99.637225311093459</v>
      </c>
      <c r="G182" s="143">
        <f>E182/C182*100</f>
        <v>96.220321206731768</v>
      </c>
    </row>
    <row r="183" spans="1:7" s="3" customFormat="1" x14ac:dyDescent="0.25">
      <c r="A183" s="64">
        <v>3132</v>
      </c>
      <c r="B183" s="65" t="s">
        <v>74</v>
      </c>
      <c r="C183" s="66">
        <v>52384.23</v>
      </c>
      <c r="D183" s="66"/>
      <c r="E183" s="66">
        <v>50136.04</v>
      </c>
      <c r="F183" s="131"/>
      <c r="G183" s="143"/>
    </row>
    <row r="184" spans="1:7" s="3" customFormat="1" x14ac:dyDescent="0.25">
      <c r="A184" s="64">
        <v>3133</v>
      </c>
      <c r="B184" s="65" t="s">
        <v>75</v>
      </c>
      <c r="C184" s="66">
        <v>6282.66</v>
      </c>
      <c r="D184" s="66"/>
      <c r="E184" s="66">
        <v>6313.43</v>
      </c>
      <c r="F184" s="131"/>
      <c r="G184" s="143"/>
    </row>
    <row r="185" spans="1:7" s="2" customFormat="1" x14ac:dyDescent="0.25">
      <c r="A185" s="61">
        <v>321</v>
      </c>
      <c r="B185" s="62" t="s">
        <v>77</v>
      </c>
      <c r="C185" s="63">
        <f>SUM(C186:C187)</f>
        <v>20766.45</v>
      </c>
      <c r="D185" s="63">
        <v>20000</v>
      </c>
      <c r="E185" s="63">
        <f>SUM(E186:E187)</f>
        <v>18190</v>
      </c>
      <c r="F185" s="131">
        <f>E185/D185*100</f>
        <v>90.95</v>
      </c>
      <c r="G185" s="143">
        <f>E185/C185*100</f>
        <v>87.593209238940688</v>
      </c>
    </row>
    <row r="186" spans="1:7" s="3" customFormat="1" x14ac:dyDescent="0.25">
      <c r="A186" s="64">
        <v>3211</v>
      </c>
      <c r="B186" s="65" t="s">
        <v>78</v>
      </c>
      <c r="C186" s="66">
        <v>0</v>
      </c>
      <c r="D186" s="66"/>
      <c r="E186" s="66">
        <v>0</v>
      </c>
      <c r="F186" s="131"/>
      <c r="G186" s="143"/>
    </row>
    <row r="187" spans="1:7" s="3" customFormat="1" x14ac:dyDescent="0.25">
      <c r="A187" s="64">
        <v>3212</v>
      </c>
      <c r="B187" s="65" t="s">
        <v>79</v>
      </c>
      <c r="C187" s="66">
        <v>20766.45</v>
      </c>
      <c r="D187" s="66"/>
      <c r="E187" s="66">
        <v>18190</v>
      </c>
      <c r="F187" s="131"/>
      <c r="G187" s="143"/>
    </row>
    <row r="188" spans="1:7" s="2" customFormat="1" x14ac:dyDescent="0.25">
      <c r="A188" s="61">
        <v>322</v>
      </c>
      <c r="B188" s="62" t="s">
        <v>81</v>
      </c>
      <c r="C188" s="63">
        <f>SUM(C189:C191)</f>
        <v>87004.700000000012</v>
      </c>
      <c r="D188" s="63">
        <v>72600</v>
      </c>
      <c r="E188" s="63">
        <f>SUM(E189:E191)</f>
        <v>70390.26999999999</v>
      </c>
      <c r="F188" s="131">
        <f>E188/D188*100</f>
        <v>96.956294765840198</v>
      </c>
      <c r="G188" s="143">
        <f>E188/C188*100</f>
        <v>80.903985646752403</v>
      </c>
    </row>
    <row r="189" spans="1:7" s="3" customFormat="1" x14ac:dyDescent="0.25">
      <c r="A189" s="64">
        <v>3221</v>
      </c>
      <c r="B189" s="65" t="s">
        <v>82</v>
      </c>
      <c r="C189" s="66">
        <v>5711.13</v>
      </c>
      <c r="D189" s="66"/>
      <c r="E189" s="66">
        <v>3043.15</v>
      </c>
      <c r="F189" s="131"/>
      <c r="G189" s="143"/>
    </row>
    <row r="190" spans="1:7" s="3" customFormat="1" x14ac:dyDescent="0.25">
      <c r="A190" s="64">
        <v>3222</v>
      </c>
      <c r="B190" s="65" t="s">
        <v>83</v>
      </c>
      <c r="C190" s="66">
        <v>0</v>
      </c>
      <c r="D190" s="66"/>
      <c r="E190" s="66">
        <v>0</v>
      </c>
      <c r="F190" s="131"/>
      <c r="G190" s="143"/>
    </row>
    <row r="191" spans="1:7" s="3" customFormat="1" x14ac:dyDescent="0.25">
      <c r="A191" s="64">
        <v>3223</v>
      </c>
      <c r="B191" s="65" t="s">
        <v>84</v>
      </c>
      <c r="C191" s="66">
        <v>81293.570000000007</v>
      </c>
      <c r="D191" s="66"/>
      <c r="E191" s="66">
        <v>67347.12</v>
      </c>
      <c r="F191" s="131"/>
      <c r="G191" s="143"/>
    </row>
    <row r="192" spans="1:7" s="2" customFormat="1" x14ac:dyDescent="0.25">
      <c r="A192" s="61">
        <v>323</v>
      </c>
      <c r="B192" s="62" t="s">
        <v>88</v>
      </c>
      <c r="C192" s="63">
        <f>SUM(C193:C198)</f>
        <v>43838.83</v>
      </c>
      <c r="D192" s="63">
        <v>62300</v>
      </c>
      <c r="E192" s="63">
        <f>SUM(E193:E198)</f>
        <v>52274.59</v>
      </c>
      <c r="F192" s="131">
        <f>E192/D192*100</f>
        <v>83.907849117174962</v>
      </c>
      <c r="G192" s="143">
        <f>E192/C192*100</f>
        <v>119.24266683212119</v>
      </c>
    </row>
    <row r="193" spans="1:9" s="3" customFormat="1" x14ac:dyDescent="0.25">
      <c r="A193" s="64">
        <v>3231</v>
      </c>
      <c r="B193" s="65" t="s">
        <v>89</v>
      </c>
      <c r="C193" s="66">
        <v>5483.14</v>
      </c>
      <c r="D193" s="66"/>
      <c r="E193" s="66">
        <v>6173.66</v>
      </c>
      <c r="F193" s="131"/>
      <c r="G193" s="143"/>
    </row>
    <row r="194" spans="1:9" s="3" customFormat="1" x14ac:dyDescent="0.25">
      <c r="A194" s="64">
        <v>3232</v>
      </c>
      <c r="B194" s="65" t="s">
        <v>90</v>
      </c>
      <c r="C194" s="66">
        <v>9398.1299999999992</v>
      </c>
      <c r="D194" s="66"/>
      <c r="E194" s="66">
        <v>9368.6299999999992</v>
      </c>
      <c r="F194" s="131"/>
      <c r="G194" s="143"/>
    </row>
    <row r="195" spans="1:9" s="3" customFormat="1" x14ac:dyDescent="0.25">
      <c r="A195" s="64">
        <v>3233</v>
      </c>
      <c r="B195" s="65" t="s">
        <v>91</v>
      </c>
      <c r="C195" s="66">
        <v>0</v>
      </c>
      <c r="D195" s="66"/>
      <c r="E195" s="66">
        <v>0</v>
      </c>
      <c r="F195" s="131"/>
      <c r="G195" s="143"/>
    </row>
    <row r="196" spans="1:9" s="3" customFormat="1" x14ac:dyDescent="0.25">
      <c r="A196" s="64">
        <v>3236</v>
      </c>
      <c r="B196" s="65" t="s">
        <v>94</v>
      </c>
      <c r="C196" s="66">
        <v>5092.5200000000004</v>
      </c>
      <c r="D196" s="66"/>
      <c r="E196" s="66">
        <v>5816.25</v>
      </c>
      <c r="F196" s="131"/>
      <c r="G196" s="143"/>
    </row>
    <row r="197" spans="1:9" s="3" customFormat="1" x14ac:dyDescent="0.25">
      <c r="A197" s="64">
        <v>3238</v>
      </c>
      <c r="B197" s="65" t="s">
        <v>96</v>
      </c>
      <c r="C197" s="66">
        <v>17472</v>
      </c>
      <c r="D197" s="66"/>
      <c r="E197" s="66">
        <v>19250</v>
      </c>
      <c r="F197" s="131"/>
      <c r="G197" s="143"/>
    </row>
    <row r="198" spans="1:9" s="3" customFormat="1" x14ac:dyDescent="0.25">
      <c r="A198" s="64">
        <v>3239</v>
      </c>
      <c r="B198" s="65" t="s">
        <v>97</v>
      </c>
      <c r="C198" s="66">
        <v>6393.04</v>
      </c>
      <c r="D198" s="66"/>
      <c r="E198" s="66">
        <v>11666.05</v>
      </c>
      <c r="F198" s="131"/>
      <c r="G198" s="143"/>
    </row>
    <row r="199" spans="1:9" s="2" customFormat="1" x14ac:dyDescent="0.25">
      <c r="A199" s="61">
        <v>329</v>
      </c>
      <c r="B199" s="62" t="s">
        <v>99</v>
      </c>
      <c r="C199" s="63">
        <f>SUM(C200:C201)</f>
        <v>24806</v>
      </c>
      <c r="D199" s="63">
        <v>17900</v>
      </c>
      <c r="E199" s="63">
        <f>SUM(E200:E201)</f>
        <v>30700</v>
      </c>
      <c r="F199" s="131">
        <f>E199/D199*100</f>
        <v>171.50837988826814</v>
      </c>
      <c r="G199" s="143">
        <f>E99/C99*100</f>
        <v>76.96291617203272</v>
      </c>
    </row>
    <row r="200" spans="1:9" s="3" customFormat="1" x14ac:dyDescent="0.25">
      <c r="A200" s="64">
        <v>3293</v>
      </c>
      <c r="B200" s="65" t="s">
        <v>101</v>
      </c>
      <c r="C200" s="66">
        <v>0</v>
      </c>
      <c r="D200" s="66"/>
      <c r="E200" s="66">
        <v>0</v>
      </c>
      <c r="F200" s="132"/>
      <c r="G200" s="144"/>
    </row>
    <row r="201" spans="1:9" s="3" customFormat="1" x14ac:dyDescent="0.25">
      <c r="A201" s="86">
        <v>3299</v>
      </c>
      <c r="B201" s="87" t="s">
        <v>99</v>
      </c>
      <c r="C201" s="88">
        <v>24806</v>
      </c>
      <c r="D201" s="88"/>
      <c r="E201" s="88">
        <v>30700</v>
      </c>
      <c r="F201" s="134"/>
      <c r="G201" s="146"/>
    </row>
    <row r="205" spans="1:9" ht="15.75" x14ac:dyDescent="0.25">
      <c r="A205" s="9"/>
      <c r="B205" s="17" t="s">
        <v>204</v>
      </c>
      <c r="C205" s="16"/>
      <c r="D205" s="9"/>
      <c r="F205" s="9"/>
      <c r="G205" s="9"/>
      <c r="H205" s="9"/>
      <c r="I205" s="9"/>
    </row>
    <row r="206" spans="1:9" ht="15.75" x14ac:dyDescent="0.25">
      <c r="A206" s="9"/>
      <c r="B206" s="9"/>
      <c r="C206" s="16"/>
      <c r="D206" s="9"/>
      <c r="E206" s="9"/>
      <c r="F206" s="9"/>
      <c r="G206" s="9"/>
      <c r="H206" s="9"/>
      <c r="I206" s="9"/>
    </row>
    <row r="207" spans="1:9" ht="15.75" x14ac:dyDescent="0.25">
      <c r="A207" s="9" t="s">
        <v>224</v>
      </c>
      <c r="B207" s="9"/>
      <c r="C207" s="16"/>
      <c r="D207" s="9"/>
      <c r="E207" s="9"/>
      <c r="F207" s="9"/>
      <c r="G207" s="9"/>
      <c r="H207" s="9"/>
      <c r="I207" s="9"/>
    </row>
    <row r="208" spans="1:9" ht="15.75" x14ac:dyDescent="0.25">
      <c r="A208" s="9" t="s">
        <v>217</v>
      </c>
      <c r="B208" s="9"/>
      <c r="C208" s="16"/>
      <c r="D208" s="9"/>
      <c r="E208" s="9"/>
      <c r="F208" s="9"/>
      <c r="G208" s="9"/>
      <c r="H208" s="9"/>
      <c r="I208" s="9"/>
    </row>
    <row r="209" spans="1:9" ht="15.75" x14ac:dyDescent="0.25">
      <c r="A209" s="9"/>
      <c r="B209" s="9"/>
      <c r="C209" s="16"/>
      <c r="D209" s="9"/>
      <c r="E209" s="9"/>
      <c r="F209" s="9"/>
      <c r="G209" s="9"/>
      <c r="H209" s="9"/>
      <c r="I209" s="9"/>
    </row>
    <row r="210" spans="1:9" ht="15.75" x14ac:dyDescent="0.25">
      <c r="A210" s="9"/>
      <c r="B210" s="9"/>
      <c r="D210" s="15"/>
      <c r="E210" s="9"/>
      <c r="G210" s="14"/>
      <c r="H210" s="7"/>
      <c r="I210" s="7"/>
    </row>
    <row r="211" spans="1:9" ht="15.75" x14ac:dyDescent="0.25">
      <c r="A211" s="9"/>
      <c r="B211" s="9"/>
      <c r="D211" s="9"/>
      <c r="E211" s="9"/>
      <c r="G211" s="14"/>
      <c r="H211" s="7"/>
      <c r="I211" s="7"/>
    </row>
    <row r="212" spans="1:9" x14ac:dyDescent="0.25">
      <c r="B212" s="14" t="s">
        <v>179</v>
      </c>
    </row>
    <row r="213" spans="1:9" x14ac:dyDescent="0.25">
      <c r="B213" s="14" t="s">
        <v>178</v>
      </c>
    </row>
    <row r="214" spans="1:9" x14ac:dyDescent="0.25">
      <c r="B214" s="34" t="s">
        <v>218</v>
      </c>
    </row>
  </sheetData>
  <mergeCells count="2">
    <mergeCell ref="A3:F3"/>
    <mergeCell ref="A4:F4"/>
  </mergeCells>
  <phoneticPr fontId="7" type="noConversion"/>
  <pageMargins left="0.55000000000000004" right="0.36" top="0.75" bottom="0.75" header="0.2800000000000000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</vt:lpstr>
      <vt:lpstr>OPĆI DIO</vt:lpstr>
      <vt:lpstr>POSEBNI DIO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Knežević</dc:creator>
  <cp:lastModifiedBy>tajnica</cp:lastModifiedBy>
  <cp:lastPrinted>2014-08-01T07:56:31Z</cp:lastPrinted>
  <dcterms:created xsi:type="dcterms:W3CDTF">2013-08-22T19:02:15Z</dcterms:created>
  <dcterms:modified xsi:type="dcterms:W3CDTF">2014-08-01T08:02:08Z</dcterms:modified>
</cp:coreProperties>
</file>